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7"/>
  </bookViews>
  <sheets>
    <sheet name="styp.doktoranckie" sheetId="1" r:id="rId1"/>
    <sheet name="wydruk" sheetId="2" r:id="rId2"/>
    <sheet name="rok III" sheetId="3" r:id="rId3"/>
    <sheet name="rok IV" sheetId="4" r:id="rId4"/>
    <sheet name="publikacje" sheetId="5" r:id="rId5"/>
    <sheet name="konferencje" sheetId="6" r:id="rId6"/>
    <sheet name="patenty" sheetId="7" r:id="rId7"/>
    <sheet name="granty" sheetId="8" r:id="rId8"/>
  </sheets>
  <definedNames>
    <definedName name="doktorant" localSheetId="2">#REF!</definedName>
    <definedName name="doktorant" localSheetId="3">#REF!</definedName>
    <definedName name="doktorant">#REF!</definedName>
    <definedName name="gra">'granty'!$B$16:$G$107</definedName>
    <definedName name="kateg_pub">'publikacje'!$E$5:$F$6</definedName>
    <definedName name="konf">'konferencje'!$B$19:$G$108</definedName>
    <definedName name="pat">'patenty'!$B$15:$H$106</definedName>
    <definedName name="pkt_gra">'granty'!$D$6:$F$9</definedName>
    <definedName name="pkt_konf">'konferencje'!$D$5:$F$10</definedName>
    <definedName name="pkt_pat">'patenty'!$D$6:$F$7</definedName>
    <definedName name="pub">'publikacje'!$B$17:$I$108</definedName>
  </definedNames>
  <calcPr fullCalcOnLoad="1"/>
</workbook>
</file>

<file path=xl/sharedStrings.xml><?xml version="1.0" encoding="utf-8"?>
<sst xmlns="http://schemas.openxmlformats.org/spreadsheetml/2006/main" count="215" uniqueCount="125">
  <si>
    <t>Pozycja</t>
  </si>
  <si>
    <t>Wnioski/zgłoszenia złożone w Urzędzie Patentowym RP</t>
  </si>
  <si>
    <t xml:space="preserve">Udokumentowany udział doktoranta w projektach badawczych </t>
  </si>
  <si>
    <t>autorzy, tytuł, czasopismo, nr DOI</t>
  </si>
  <si>
    <t>autorzy, tytuł, wydawnictwo</t>
  </si>
  <si>
    <t xml:space="preserve">Udział w konferencjach naukowych krajowych albo  zagranicznych </t>
  </si>
  <si>
    <t>autorzy, tytuł, konferencja</t>
  </si>
  <si>
    <t>l.pktów</t>
  </si>
  <si>
    <t>Publikacje naukowe z danymi bibliograficznymi lub nr DOI</t>
  </si>
  <si>
    <t>uzyskana l. pktów</t>
  </si>
  <si>
    <t>suma pktów:</t>
  </si>
  <si>
    <t>Rodzaj osiągnięć naukowych</t>
  </si>
  <si>
    <t>imię i nazwisko:</t>
  </si>
  <si>
    <t>liczba autorów</t>
  </si>
  <si>
    <t>doktorant wypełnia pola zaznaczone na zielono</t>
  </si>
  <si>
    <t>rok studiów:</t>
  </si>
  <si>
    <t>rok wydania</t>
  </si>
  <si>
    <t>kategoria</t>
  </si>
  <si>
    <t>źródło:</t>
  </si>
  <si>
    <t>1) publikacja: czasopismo, tom (rok) strony</t>
  </si>
  <si>
    <t>2) monografia: wydawca, miejsce wydania, strony</t>
  </si>
  <si>
    <t>kategoria:</t>
  </si>
  <si>
    <t>rok</t>
  </si>
  <si>
    <t>rodzaj wystąpienia:</t>
  </si>
  <si>
    <t>autor, tytuł, źródło lub nr DOI</t>
  </si>
  <si>
    <t>liczba pktów</t>
  </si>
  <si>
    <t>autorzy1, tytuł1, konf1</t>
  </si>
  <si>
    <t>autorzy2, tytuł2, konf2</t>
  </si>
  <si>
    <t>typ publ.</t>
  </si>
  <si>
    <t>typ prezentacji</t>
  </si>
  <si>
    <t>typ zgł.</t>
  </si>
  <si>
    <t>lp_Pat</t>
  </si>
  <si>
    <t>lp_Konf</t>
  </si>
  <si>
    <t>lp_Pub</t>
  </si>
  <si>
    <t>Jeśli nie ma miejsca na wpis publikacji, skopiować i wstawić dodatkowy wiersz.</t>
  </si>
  <si>
    <t>II</t>
  </si>
  <si>
    <t>uzyskana liczba pktów</t>
  </si>
  <si>
    <t>rok stud.dokt.</t>
  </si>
  <si>
    <t>grant zewnętrzny zdobyty przez doktoranta w roku jego przyznania (NCN, NCBR, FNP, MNiSW)</t>
  </si>
  <si>
    <t>kontynuacja grantu zewnętrznego przyznanego doktorantowi (NCN, NCBR, FNP, MNiSW)</t>
  </si>
  <si>
    <t>uzyskany patent</t>
  </si>
  <si>
    <t>zgłoszenie patentowe</t>
  </si>
  <si>
    <t>autorzy, tytuł, nr pat.</t>
  </si>
  <si>
    <r>
      <t>Czynny udział w konferencji – plakat, referat/komunikat wygłaszany po polsku, referat/komunikat wygłaszany po angielsku (</t>
    </r>
    <r>
      <rPr>
        <sz val="10"/>
        <color indexed="12"/>
        <rFont val="Arial"/>
        <family val="2"/>
      </rPr>
      <t>wymagane potwierdzenie komitetu organizacyjnego</t>
    </r>
    <r>
      <rPr>
        <sz val="10"/>
        <rFont val="Arial"/>
        <family val="2"/>
      </rPr>
      <t xml:space="preserve">) od 0-5 pkt. </t>
    </r>
  </si>
  <si>
    <t>wygłoszenie wykładu (30 min) przez doktoranta na konferencji krajowej</t>
  </si>
  <si>
    <t>wygłoszenie komunikatu (20 min) przez doktoranta na konferencji krajowej</t>
  </si>
  <si>
    <t>prezentacja posteru przez doktoranta na konferencji krajowej</t>
  </si>
  <si>
    <t>prezentacja posteru przez doktoranta na konferencji międzynarodowej</t>
  </si>
  <si>
    <t>wygłoszenie komunikatu (20 min) przez doktoranta na konferencji międzynarodowej</t>
  </si>
  <si>
    <t>wygłoszenie wykładu (30 min) przez doktoranta na konferencji międzynarodowej</t>
  </si>
  <si>
    <t>MiędzWyk</t>
  </si>
  <si>
    <t>skrót</t>
  </si>
  <si>
    <t>MiędzKom</t>
  </si>
  <si>
    <t>MiędzPla</t>
  </si>
  <si>
    <t>KrajWyk</t>
  </si>
  <si>
    <t>KrajKom</t>
  </si>
  <si>
    <t>KrajPla</t>
  </si>
  <si>
    <t>lp pkt wyst.</t>
  </si>
  <si>
    <t>lp pkt pat.</t>
  </si>
  <si>
    <t>pkt</t>
  </si>
  <si>
    <t>lp pkt grant</t>
  </si>
  <si>
    <t>lp skr_pub</t>
  </si>
  <si>
    <t>Nie sumuje się udziału w konferencjach, zatem wpisujemy pozycję o maksymalnej liczbie pktów.</t>
  </si>
  <si>
    <t>Nie sumuje się patentów, zatem wpisujemy pozycję o maksymalnej liczbie pktów.</t>
  </si>
  <si>
    <t>lp_Grant</t>
  </si>
  <si>
    <t>GrZe</t>
  </si>
  <si>
    <t>kont.GrZe</t>
  </si>
  <si>
    <t>wn.GrZe</t>
  </si>
  <si>
    <t>dane grantu</t>
  </si>
  <si>
    <t>typ grantu</t>
  </si>
  <si>
    <t>doktorant wypełnia tylko pola zaznaczone na zielono</t>
  </si>
  <si>
    <t>III</t>
  </si>
  <si>
    <t>IV</t>
  </si>
  <si>
    <t>Pat</t>
  </si>
  <si>
    <t>ZgloszP</t>
  </si>
  <si>
    <t>wpisujemy chronologicznie opublikowane prace (nie uwzględnia się osiągnięć sprzed rozpoczęcia studiów doktoranckich)</t>
  </si>
  <si>
    <t>wpisujemy chronologicznie prezentacje konferencyjne (nie uwzględnia się osiągnięć sprzed rozpoczęcia studiów doktoranckich)</t>
  </si>
  <si>
    <t>wpisujemy chronologicznie zgłoszenia patentowe, patenty, … (nie uwzględnia się osiągnięć sprzed rozpoczęcia studiów doktoranckich)</t>
  </si>
  <si>
    <t>wpisujemy chronologicznie  zdobyte granty (nie uwzględnia się osiągnięć sprzed rozpoczęcia studiów doktoranckich)</t>
  </si>
  <si>
    <t>Stypendium rektorskie - punktacja</t>
  </si>
  <si>
    <t>Liczba punktów</t>
  </si>
  <si>
    <t xml:space="preserve">Publikacje naukowe z danymi bibliograficznymi lub nr DOI </t>
  </si>
  <si>
    <t>(punkty MNiSW dzielone przez liczbę współautorów, publikacje zaakceptowane do druku, ale bez nru DOI nie są brane pod uwagę)</t>
  </si>
  <si>
    <t>Czynny udział w konferencjach naukowych krajowych albo  zagranicznych</t>
  </si>
  <si>
    <t>(wykłady, komunikaty, postery wygłoszone/prezentowane przez doktoranta; nie sumuje się udziału w konferencjach)</t>
  </si>
  <si>
    <t>Konferencja międzynarodowa: wykład 30 min</t>
  </si>
  <si>
    <t>Konferencja międzynarodowa: komunikat 20 min</t>
  </si>
  <si>
    <t>Konferencja międzynarodowa: poster</t>
  </si>
  <si>
    <t>Konferencja krajowa: wykład 30 min</t>
  </si>
  <si>
    <t>Konferencja krajowa: komunikat 20 min</t>
  </si>
  <si>
    <t>Konferencja krajowa: poster</t>
  </si>
  <si>
    <t>(dzielone przez liczbę współautorów; nie sumuje się patentów)</t>
  </si>
  <si>
    <t>Autorstwo lub współautorstwo przyznanego patentu</t>
  </si>
  <si>
    <t>Zgłoszenie patentowe</t>
  </si>
  <si>
    <t>4.1a</t>
  </si>
  <si>
    <t xml:space="preserve">Uzyskanie grantu zewnętrznego (MNiSW, NCN, NCBR, FNP, Unii Europejskiej, innego międzynarodowego) przez doktoranta </t>
  </si>
  <si>
    <t>4.1b</t>
  </si>
  <si>
    <t>kontynuacja grantu doktoranta jak w pkcie 4.1a</t>
  </si>
  <si>
    <t>Udokumentowany udział w działalności Katedry, Wydziału, Uczelni</t>
  </si>
  <si>
    <t>do 2 pkt</t>
  </si>
  <si>
    <t>0-5 pkt</t>
  </si>
  <si>
    <t>Inne osiągnięcia</t>
  </si>
  <si>
    <t>do 2 pkt.</t>
  </si>
  <si>
    <t>za co</t>
  </si>
  <si>
    <t>Staże naukowe (DAAD, CEEPUS, Erasmus, MOST i in.), kursy dokształcające związane z przedmiotem doktoratu</t>
  </si>
  <si>
    <t>do 5 pkt.</t>
  </si>
  <si>
    <t>l.pktów MNiSW</t>
  </si>
  <si>
    <t>stypendium rektorskie</t>
  </si>
  <si>
    <t xml:space="preserve">Autorstwo lub współautorstwo artykułu naukowego w czasopismach wyróżnionych w Journal Citation Reports znajdujące się na liście czasopism Ministra Nauki i Szkolnictwa Wyższego (MNiSW). </t>
  </si>
  <si>
    <t xml:space="preserve">Autorstwo lub współautorstwo rozdziału w monografii naukowej w wydawnictwie znajdującym  się na liście wydawnictw Ministra Nauki i Szkolnictwa Wyższego (MNiSW). </t>
  </si>
  <si>
    <t>Złożenie przez doktoranta wniosku o grant zewnętrzny dla młodych pracowników nauki (NCN, NCBR, MNiSW, FNP)</t>
  </si>
  <si>
    <t>Staże naukowe (DAAD, CEEPUS, Erasmus, MOST, PROM, NAWA i in.), kursy dokształcające związane z przedmiotem doktoratu -  od 0 do 5 pkt.</t>
  </si>
  <si>
    <t>PUB</t>
  </si>
  <si>
    <t>ROZ</t>
  </si>
  <si>
    <t>lista czasopism MNSiW</t>
  </si>
  <si>
    <t>lista wydawnictw MNSiW</t>
  </si>
  <si>
    <t>autorzy, tytuł, czasopismo, tom (rok) strony</t>
  </si>
  <si>
    <t>autorzy, tytuł rozdziału, wydawca, miejsce wydania, rok, strony</t>
  </si>
  <si>
    <t>autorzy, tytuł, nr patentu, rok</t>
  </si>
  <si>
    <t xml:space="preserve">autorzy, tytuł </t>
  </si>
  <si>
    <t>uzyskana l.pktów</t>
  </si>
  <si>
    <t>złożenie przez doktoranta wniosku o grant zewnętrzny dla młodych pracowników nauki (NCN, NCBR, MNiSW, FNP)</t>
  </si>
  <si>
    <t xml:space="preserve">tytuł grantu, numer grantu np. NCN </t>
  </si>
  <si>
    <t>tytuł grantu</t>
  </si>
  <si>
    <t>wg listy MNiSW/l.autorów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</si>
</sst>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9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34" borderId="0" xfId="0" applyFill="1" applyBorder="1" applyAlignment="1" applyProtection="1" quotePrefix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left"/>
    </xf>
    <xf numFmtId="0" fontId="3" fillId="33" borderId="0" xfId="0" applyFont="1" applyFill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0" fillId="0" borderId="22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0" xfId="0" applyFont="1" applyAlignment="1">
      <alignment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0" fontId="9" fillId="34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 quotePrefix="1">
      <alignment horizontal="center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4" borderId="24" xfId="0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vertical="center"/>
    </xf>
    <xf numFmtId="0" fontId="0" fillId="34" borderId="27" xfId="0" applyFill="1" applyBorder="1" applyAlignment="1">
      <alignment vertical="center" wrapText="1"/>
    </xf>
    <xf numFmtId="0" fontId="0" fillId="34" borderId="27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vertical="center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600075</xdr:colOff>
      <xdr:row>7</xdr:row>
      <xdr:rowOff>95250</xdr:rowOff>
    </xdr:from>
    <xdr:ext cx="5915025" cy="1990725"/>
    <xdr:sp>
      <xdr:nvSpPr>
        <xdr:cNvPr id="1" name="Text Box 1"/>
        <xdr:cNvSpPr txBox="1">
          <a:spLocks noChangeArrowheads="1"/>
        </xdr:cNvSpPr>
      </xdr:nvSpPr>
      <xdr:spPr>
        <a:xfrm>
          <a:off x="1819275" y="1228725"/>
          <a:ext cx="5915025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0" tIns="360000" rIns="360000" bIns="360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Uwaga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Jeśli wydruk nie mieści się na szerokość strony wówczas należy w ustawieniach strony (Excel 2003) ustawić: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"wpasuj w strony" - 1 H i od 1 wzwyż (4 powinno wystarczyć) V.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9">
      <selection activeCell="B38" sqref="B38"/>
    </sheetView>
  </sheetViews>
  <sheetFormatPr defaultColWidth="9.140625" defaultRowHeight="12.75"/>
  <cols>
    <col min="1" max="1" width="9.28125" style="78" customWidth="1"/>
    <col min="2" max="2" width="63.140625" style="1" customWidth="1"/>
    <col min="3" max="3" width="10.7109375" style="2" customWidth="1"/>
  </cols>
  <sheetData>
    <row r="1" ht="15">
      <c r="B1" s="79" t="s">
        <v>79</v>
      </c>
    </row>
    <row r="3" spans="1:4" ht="25.5">
      <c r="A3" s="80" t="s">
        <v>0</v>
      </c>
      <c r="B3" s="81" t="s">
        <v>11</v>
      </c>
      <c r="C3" s="82" t="s">
        <v>80</v>
      </c>
      <c r="D3" s="81"/>
    </row>
    <row r="4" spans="1:4" ht="12.75">
      <c r="A4" s="80"/>
      <c r="B4" s="81"/>
      <c r="C4" s="82"/>
      <c r="D4" s="81"/>
    </row>
    <row r="5" spans="1:4" ht="12">
      <c r="A5" s="83">
        <v>1</v>
      </c>
      <c r="B5" s="84" t="s">
        <v>81</v>
      </c>
      <c r="C5" s="85"/>
      <c r="D5" s="86"/>
    </row>
    <row r="6" spans="1:4" ht="25.5">
      <c r="A6" s="83"/>
      <c r="B6" s="87" t="s">
        <v>82</v>
      </c>
      <c r="C6" s="85"/>
      <c r="D6" s="86"/>
    </row>
    <row r="7" spans="1:4" ht="37.5">
      <c r="A7" s="83">
        <v>1.1</v>
      </c>
      <c r="B7" s="116" t="s">
        <v>108</v>
      </c>
      <c r="C7" s="135" t="s">
        <v>124</v>
      </c>
      <c r="D7" s="86"/>
    </row>
    <row r="8" spans="1:4" ht="37.5">
      <c r="A8" s="83">
        <v>1.2</v>
      </c>
      <c r="B8" s="116" t="s">
        <v>109</v>
      </c>
      <c r="C8" s="135" t="s">
        <v>124</v>
      </c>
      <c r="D8" s="86"/>
    </row>
    <row r="9" spans="1:3" ht="12">
      <c r="A9" s="88"/>
      <c r="B9" s="89"/>
      <c r="C9" s="90"/>
    </row>
    <row r="10" spans="1:3" ht="25.5">
      <c r="A10" s="80">
        <v>2</v>
      </c>
      <c r="B10" s="81" t="s">
        <v>83</v>
      </c>
      <c r="C10" s="85"/>
    </row>
    <row r="11" spans="1:3" ht="25.5">
      <c r="A11" s="83"/>
      <c r="B11" s="87" t="s">
        <v>84</v>
      </c>
      <c r="C11" s="91"/>
    </row>
    <row r="12" spans="1:3" ht="12">
      <c r="A12" s="83">
        <v>2.1</v>
      </c>
      <c r="B12" s="84" t="s">
        <v>85</v>
      </c>
      <c r="C12" s="92">
        <v>5</v>
      </c>
    </row>
    <row r="13" spans="1:4" ht="12">
      <c r="A13" s="83">
        <v>2.2</v>
      </c>
      <c r="B13" s="84" t="s">
        <v>86</v>
      </c>
      <c r="C13" s="92">
        <v>3</v>
      </c>
      <c r="D13" s="93"/>
    </row>
    <row r="14" spans="1:4" ht="12">
      <c r="A14" s="83">
        <v>2.3</v>
      </c>
      <c r="B14" s="84" t="s">
        <v>87</v>
      </c>
      <c r="C14" s="92">
        <v>2</v>
      </c>
      <c r="D14" s="93"/>
    </row>
    <row r="15" spans="1:4" ht="12">
      <c r="A15" s="83">
        <v>2.4</v>
      </c>
      <c r="B15" s="84" t="s">
        <v>88</v>
      </c>
      <c r="C15" s="85">
        <v>3</v>
      </c>
      <c r="D15" s="93"/>
    </row>
    <row r="16" spans="1:4" ht="12">
      <c r="A16" s="83">
        <v>2.5</v>
      </c>
      <c r="B16" s="84" t="s">
        <v>89</v>
      </c>
      <c r="C16" s="85">
        <v>2</v>
      </c>
      <c r="D16" s="93"/>
    </row>
    <row r="17" spans="1:4" ht="12">
      <c r="A17" s="83">
        <v>2.6</v>
      </c>
      <c r="B17" s="84" t="s">
        <v>90</v>
      </c>
      <c r="C17" s="85">
        <v>1</v>
      </c>
      <c r="D17" s="93"/>
    </row>
    <row r="18" spans="1:3" ht="12">
      <c r="A18" s="83"/>
      <c r="B18" s="84"/>
      <c r="C18" s="85"/>
    </row>
    <row r="19" spans="1:3" ht="12.75">
      <c r="A19" s="80">
        <v>3</v>
      </c>
      <c r="B19" s="81" t="s">
        <v>1</v>
      </c>
      <c r="C19" s="85"/>
    </row>
    <row r="20" spans="1:3" ht="12.75">
      <c r="A20" s="83"/>
      <c r="B20" s="87" t="s">
        <v>91</v>
      </c>
      <c r="C20" s="85"/>
    </row>
    <row r="21" spans="1:4" ht="12">
      <c r="A21" s="83">
        <v>3.1</v>
      </c>
      <c r="B21" s="84" t="s">
        <v>92</v>
      </c>
      <c r="C21" s="85">
        <v>10</v>
      </c>
      <c r="D21" s="39"/>
    </row>
    <row r="22" spans="1:4" ht="12">
      <c r="A22" s="83">
        <v>3.3</v>
      </c>
      <c r="B22" s="84" t="s">
        <v>93</v>
      </c>
      <c r="C22" s="83">
        <v>5</v>
      </c>
      <c r="D22" s="91"/>
    </row>
    <row r="23" spans="1:3" ht="12">
      <c r="A23" s="88"/>
      <c r="B23" s="89"/>
      <c r="C23" s="90"/>
    </row>
    <row r="24" spans="1:3" ht="12.75">
      <c r="A24" s="80">
        <v>4</v>
      </c>
      <c r="B24" s="81" t="s">
        <v>2</v>
      </c>
      <c r="C24" s="85"/>
    </row>
    <row r="25" spans="1:4" ht="24.75">
      <c r="A25" s="83" t="s">
        <v>94</v>
      </c>
      <c r="B25" s="84" t="s">
        <v>95</v>
      </c>
      <c r="C25" s="85">
        <v>25</v>
      </c>
      <c r="D25" s="85"/>
    </row>
    <row r="26" spans="1:4" ht="12">
      <c r="A26" s="83" t="s">
        <v>96</v>
      </c>
      <c r="B26" s="84" t="s">
        <v>97</v>
      </c>
      <c r="C26" s="85">
        <v>5</v>
      </c>
      <c r="D26" s="85"/>
    </row>
    <row r="27" spans="1:5" ht="24.75">
      <c r="A27" s="83">
        <v>4.2</v>
      </c>
      <c r="B27" s="117" t="s">
        <v>110</v>
      </c>
      <c r="C27" s="85">
        <v>3</v>
      </c>
      <c r="D27" s="85"/>
      <c r="E27" s="94"/>
    </row>
    <row r="28" spans="1:4" ht="12">
      <c r="A28" s="83"/>
      <c r="B28" s="84"/>
      <c r="C28" s="85"/>
      <c r="D28" s="85"/>
    </row>
    <row r="29" spans="1:4" ht="12">
      <c r="A29" s="83"/>
      <c r="B29" s="84"/>
      <c r="C29" s="85"/>
      <c r="D29" s="85"/>
    </row>
    <row r="30" spans="1:4" ht="12.75">
      <c r="A30" s="80">
        <v>5</v>
      </c>
      <c r="B30" s="81" t="s">
        <v>98</v>
      </c>
      <c r="C30" s="95" t="s">
        <v>99</v>
      </c>
      <c r="D30" s="85"/>
    </row>
    <row r="32" spans="1:4" ht="39">
      <c r="A32" s="80">
        <v>6</v>
      </c>
      <c r="B32" s="96" t="s">
        <v>111</v>
      </c>
      <c r="C32" s="2" t="s">
        <v>100</v>
      </c>
      <c r="D32" s="85"/>
    </row>
    <row r="34" spans="1:3" ht="12.75">
      <c r="A34" s="80">
        <v>7</v>
      </c>
      <c r="B34" s="81" t="s">
        <v>101</v>
      </c>
      <c r="C34" s="2" t="s">
        <v>102</v>
      </c>
    </row>
    <row r="36" ht="12">
      <c r="A36" s="9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8.421875" style="3" customWidth="1"/>
    <col min="3" max="3" width="11.57421875" style="3" customWidth="1"/>
    <col min="4" max="4" width="59.8515625" style="4" customWidth="1"/>
    <col min="5" max="5" width="8.28125" style="3" customWidth="1"/>
    <col min="6" max="6" width="8.00390625" style="3" customWidth="1"/>
    <col min="7" max="7" width="9.28125" style="28" customWidth="1"/>
    <col min="8" max="16384" width="9.28125" style="4" customWidth="1"/>
  </cols>
  <sheetData>
    <row r="1" spans="1:4" ht="12.75">
      <c r="A1" s="114" t="s">
        <v>107</v>
      </c>
      <c r="D1" s="5"/>
    </row>
    <row r="3" spans="3:4" ht="13.5">
      <c r="C3" s="48" t="s">
        <v>12</v>
      </c>
      <c r="D3" s="76" t="e">
        <f>doktorant</f>
        <v>#REF!</v>
      </c>
    </row>
    <row r="4" spans="3:4" ht="13.5">
      <c r="C4" s="48" t="s">
        <v>15</v>
      </c>
      <c r="D4" s="76" t="s">
        <v>71</v>
      </c>
    </row>
    <row r="6" spans="5:7" ht="13.5">
      <c r="E6" s="35"/>
      <c r="F6" s="36" t="s">
        <v>10</v>
      </c>
      <c r="G6" s="37">
        <f>SUM(G14:G51)</f>
        <v>172.5</v>
      </c>
    </row>
    <row r="7" ht="12.75">
      <c r="D7" s="34" t="s">
        <v>70</v>
      </c>
    </row>
    <row r="8" ht="12.75" thickBot="1"/>
    <row r="9" spans="1:7" s="10" customFormat="1" ht="26.25" thickBot="1">
      <c r="A9" s="6" t="s">
        <v>0</v>
      </c>
      <c r="B9" s="7"/>
      <c r="C9" s="7"/>
      <c r="D9" s="8" t="s">
        <v>11</v>
      </c>
      <c r="E9" s="7"/>
      <c r="F9" s="9"/>
      <c r="G9" s="29" t="s">
        <v>9</v>
      </c>
    </row>
    <row r="10" spans="1:7" s="10" customFormat="1" ht="12.75">
      <c r="A10" s="11"/>
      <c r="B10" s="12"/>
      <c r="C10" s="12"/>
      <c r="D10" s="13"/>
      <c r="E10" s="12"/>
      <c r="F10" s="14"/>
      <c r="G10" s="30"/>
    </row>
    <row r="11" spans="1:7" s="10" customFormat="1" ht="17.25" customHeight="1">
      <c r="A11" s="11">
        <v>1</v>
      </c>
      <c r="B11" s="130" t="s">
        <v>8</v>
      </c>
      <c r="C11" s="130"/>
      <c r="D11" s="131"/>
      <c r="E11" s="12"/>
      <c r="F11" s="14"/>
      <c r="G11" s="30"/>
    </row>
    <row r="12" spans="1:7" s="10" customFormat="1" ht="17.25" customHeight="1">
      <c r="A12" s="11"/>
      <c r="B12" s="15"/>
      <c r="C12" s="15"/>
      <c r="D12" s="45" t="s">
        <v>34</v>
      </c>
      <c r="E12" s="12"/>
      <c r="F12" s="14"/>
      <c r="G12" s="30"/>
    </row>
    <row r="13" spans="1:7" s="10" customFormat="1" ht="22.5">
      <c r="A13" s="16"/>
      <c r="B13" s="103" t="s">
        <v>33</v>
      </c>
      <c r="C13" s="103" t="s">
        <v>28</v>
      </c>
      <c r="D13" s="104" t="s">
        <v>3</v>
      </c>
      <c r="E13" s="105" t="s">
        <v>13</v>
      </c>
      <c r="F13" s="106" t="s">
        <v>106</v>
      </c>
      <c r="G13" s="30"/>
    </row>
    <row r="14" spans="1:7" s="10" customFormat="1" ht="12.75" customHeight="1">
      <c r="A14" s="11"/>
      <c r="B14" s="18">
        <v>1</v>
      </c>
      <c r="C14" s="42" t="str">
        <f>IF($B14="","",INDEX(pub,$B14,4))</f>
        <v>PUB</v>
      </c>
      <c r="D14" s="40" t="str">
        <f>IF($B14="","",INDEX(pub,$B14,5))</f>
        <v>autorzy, tytuł, czasopismo, tom (rok) strony</v>
      </c>
      <c r="E14" s="42">
        <f>IF($B14="","",INDEX(pub,$B14,6))</f>
        <v>1</v>
      </c>
      <c r="F14" s="41">
        <f>IF($B14="","",INDEX(pub,$B14,7))</f>
        <v>100</v>
      </c>
      <c r="G14" s="30">
        <f>IF($E14="","",IF(ISERROR(F14/E14),0,F14/E14))</f>
        <v>100</v>
      </c>
    </row>
    <row r="15" spans="1:7" s="10" customFormat="1" ht="12.75" customHeight="1">
      <c r="A15" s="11"/>
      <c r="B15" s="18">
        <v>2</v>
      </c>
      <c r="C15" s="42" t="str">
        <f>IF($B15="","",INDEX(pub,$B15,4))</f>
        <v>ROZ</v>
      </c>
      <c r="D15" s="40" t="str">
        <f>IF($B15="","",INDEX(pub,$B15,5))</f>
        <v>autorzy, tytuł rozdziału, wydawca, miejsce wydania, rok, strony</v>
      </c>
      <c r="E15" s="42">
        <f>IF($B15="","",INDEX(pub,$B15,6))</f>
        <v>2</v>
      </c>
      <c r="F15" s="41">
        <f>IF($B15="","",INDEX(pub,$B15,7))</f>
        <v>80</v>
      </c>
      <c r="G15" s="30">
        <f>IF($E15="","",IF(ISERROR(F15/E15),0,F15/E15))</f>
        <v>40</v>
      </c>
    </row>
    <row r="16" spans="1:7" s="10" customFormat="1" ht="12.75" customHeight="1">
      <c r="A16" s="11"/>
      <c r="B16" s="18"/>
      <c r="C16" s="42">
        <f>IF($B16="","",INDEX(pub,$B16,4))</f>
      </c>
      <c r="D16" s="40">
        <f>IF($B16="","",INDEX(pub,$B16,5))</f>
      </c>
      <c r="E16" s="42">
        <f>IF($B16="","",INDEX(pub,$B16,6))</f>
      </c>
      <c r="F16" s="41">
        <f>IF($B16="","",INDEX(pub,$B16,7))</f>
      </c>
      <c r="G16" s="30">
        <f>IF($E16="","",IF(ISERROR(F16/E16),0,F16/E16))</f>
      </c>
    </row>
    <row r="17" spans="1:7" s="10" customFormat="1" ht="12.75" customHeight="1">
      <c r="A17" s="11"/>
      <c r="B17" s="18"/>
      <c r="C17" s="42">
        <f>IF($B17="","",INDEX(pub,$B17,4))</f>
      </c>
      <c r="D17" s="40">
        <f>IF($B17="","",INDEX(pub,$B17,5))</f>
      </c>
      <c r="E17" s="42">
        <f>IF($B17="","",INDEX(pub,$B17,6))</f>
      </c>
      <c r="F17" s="41">
        <f>IF($B17="","",INDEX(pub,$B17,7))</f>
      </c>
      <c r="G17" s="30">
        <f>IF($E17="","",IF(ISERROR(F17/E17),0,F17/E17))</f>
      </c>
    </row>
    <row r="18" spans="1:7" s="10" customFormat="1" ht="12.75">
      <c r="A18" s="11"/>
      <c r="B18" s="18"/>
      <c r="C18" s="42">
        <f>IF($B18="","",INDEX(pub,$B18,4))</f>
      </c>
      <c r="D18" s="40">
        <f>IF($B18="","",INDEX(pub,$B18,5))</f>
      </c>
      <c r="E18" s="42">
        <f>IF($B18="","",INDEX(pub,$B18,6))</f>
      </c>
      <c r="F18" s="41">
        <f>IF($B18="","",INDEX(pub,$B18,7))</f>
      </c>
      <c r="G18" s="30">
        <f>IF($E18="","",IF(ISERROR(F18/E18),0,F18/E18))</f>
      </c>
    </row>
    <row r="19" spans="1:7" s="10" customFormat="1" ht="13.5" thickBot="1">
      <c r="A19" s="11"/>
      <c r="B19" s="12"/>
      <c r="C19" s="12"/>
      <c r="D19" s="13"/>
      <c r="E19" s="12"/>
      <c r="F19" s="14"/>
      <c r="G19" s="30"/>
    </row>
    <row r="20" spans="1:7" s="10" customFormat="1" ht="12.75">
      <c r="A20" s="19">
        <v>2</v>
      </c>
      <c r="B20" s="127" t="s">
        <v>5</v>
      </c>
      <c r="C20" s="127"/>
      <c r="D20" s="132"/>
      <c r="E20" s="20"/>
      <c r="F20" s="21"/>
      <c r="G20" s="31"/>
    </row>
    <row r="21" spans="1:7" s="10" customFormat="1" ht="24">
      <c r="A21" s="11"/>
      <c r="B21" s="12"/>
      <c r="C21" s="12"/>
      <c r="D21" s="99" t="s">
        <v>62</v>
      </c>
      <c r="E21" s="12"/>
      <c r="F21" s="14"/>
      <c r="G21" s="30"/>
    </row>
    <row r="22" spans="1:7" s="10" customFormat="1" ht="12.75">
      <c r="A22" s="11"/>
      <c r="B22" s="103" t="s">
        <v>32</v>
      </c>
      <c r="C22" s="109" t="s">
        <v>29</v>
      </c>
      <c r="D22" s="110" t="s">
        <v>6</v>
      </c>
      <c r="E22" s="111"/>
      <c r="F22" s="108" t="s">
        <v>7</v>
      </c>
      <c r="G22" s="32"/>
    </row>
    <row r="23" spans="1:7" s="10" customFormat="1" ht="12.75">
      <c r="A23" s="11"/>
      <c r="B23" s="18">
        <v>1</v>
      </c>
      <c r="C23" s="42" t="str">
        <f>IF($B23="","",INDEX(konf,$B23,4))</f>
        <v>MiędzWyk</v>
      </c>
      <c r="D23" s="40" t="str">
        <f>IF($B23="","",INDEX(konf,$B23,5))</f>
        <v>autorzy1, tytuł1, konf1</v>
      </c>
      <c r="E23" s="42"/>
      <c r="F23" s="41">
        <f>IF($B23="","",INDEX(konf,$B23,6))</f>
        <v>5</v>
      </c>
      <c r="G23" s="32">
        <f>F23</f>
        <v>5</v>
      </c>
    </row>
    <row r="24" spans="1:7" s="10" customFormat="1" ht="13.5" thickBot="1">
      <c r="A24" s="11"/>
      <c r="B24" s="12"/>
      <c r="C24" s="12"/>
      <c r="D24" s="13"/>
      <c r="E24" s="12"/>
      <c r="F24" s="14"/>
      <c r="G24" s="30"/>
    </row>
    <row r="25" spans="1:7" s="10" customFormat="1" ht="12.75">
      <c r="A25" s="19">
        <v>3</v>
      </c>
      <c r="B25" s="127" t="s">
        <v>1</v>
      </c>
      <c r="C25" s="127"/>
      <c r="D25" s="129"/>
      <c r="E25" s="20"/>
      <c r="F25" s="21"/>
      <c r="G25" s="31"/>
    </row>
    <row r="26" spans="1:7" s="10" customFormat="1" ht="24">
      <c r="A26" s="11"/>
      <c r="B26" s="15"/>
      <c r="C26" s="15"/>
      <c r="D26" s="99" t="s">
        <v>63</v>
      </c>
      <c r="E26" s="12"/>
      <c r="F26" s="14"/>
      <c r="G26" s="30"/>
    </row>
    <row r="27" spans="1:7" s="10" customFormat="1" ht="37.5" customHeight="1">
      <c r="A27" s="11"/>
      <c r="B27" s="103" t="s">
        <v>31</v>
      </c>
      <c r="C27" s="103" t="s">
        <v>30</v>
      </c>
      <c r="D27" s="104" t="s">
        <v>4</v>
      </c>
      <c r="E27" s="105" t="s">
        <v>13</v>
      </c>
      <c r="F27" s="106" t="s">
        <v>7</v>
      </c>
      <c r="G27" s="30"/>
    </row>
    <row r="28" spans="1:7" s="10" customFormat="1" ht="24" customHeight="1">
      <c r="A28" s="11"/>
      <c r="B28" s="18">
        <v>1</v>
      </c>
      <c r="C28" s="42" t="str">
        <f>IF($B28="","",INDEX(pat,$B28,4))</f>
        <v>Pat</v>
      </c>
      <c r="D28" s="40" t="str">
        <f>IF($B28="","",INDEX(pat,$B28,5))</f>
        <v>autorzy, tytuł, nr patentu, rok</v>
      </c>
      <c r="E28" s="42">
        <f>IF($B28="","",INDEX(pat,$B28,6))</f>
        <v>4</v>
      </c>
      <c r="F28" s="41">
        <f>IF($B28="","",INDEX(pat,$B28,7))</f>
        <v>10</v>
      </c>
      <c r="G28" s="30">
        <f>IF(ISERROR(F28/E28),0,F28/E28)</f>
        <v>2.5</v>
      </c>
    </row>
    <row r="29" spans="1:7" s="10" customFormat="1" ht="13.5" thickBot="1">
      <c r="A29" s="11"/>
      <c r="B29" s="12"/>
      <c r="C29" s="12"/>
      <c r="D29" s="13"/>
      <c r="E29" s="12"/>
      <c r="F29" s="14"/>
      <c r="G29" s="30"/>
    </row>
    <row r="30" spans="1:7" s="10" customFormat="1" ht="12.75">
      <c r="A30" s="19">
        <v>4</v>
      </c>
      <c r="B30" s="127" t="s">
        <v>2</v>
      </c>
      <c r="C30" s="127"/>
      <c r="D30" s="129"/>
      <c r="E30" s="20"/>
      <c r="F30" s="21"/>
      <c r="G30" s="31"/>
    </row>
    <row r="31" spans="1:7" s="10" customFormat="1" ht="12.75">
      <c r="A31" s="11"/>
      <c r="B31" s="15"/>
      <c r="C31" s="15"/>
      <c r="D31" s="22"/>
      <c r="E31" s="12"/>
      <c r="F31" s="14"/>
      <c r="G31" s="30"/>
    </row>
    <row r="32" spans="1:7" s="10" customFormat="1" ht="12.75">
      <c r="A32" s="16"/>
      <c r="B32" s="103" t="s">
        <v>64</v>
      </c>
      <c r="C32" s="103" t="s">
        <v>69</v>
      </c>
      <c r="D32" s="107" t="s">
        <v>68</v>
      </c>
      <c r="E32" s="112"/>
      <c r="F32" s="113" t="s">
        <v>7</v>
      </c>
      <c r="G32" s="30"/>
    </row>
    <row r="33" spans="1:7" s="10" customFormat="1" ht="12.75">
      <c r="A33" s="11"/>
      <c r="B33" s="18">
        <v>1</v>
      </c>
      <c r="C33" s="42" t="str">
        <f>IF($B33="","",INDEX(gra,$B33,4))</f>
        <v>GrZe</v>
      </c>
      <c r="D33" s="40" t="str">
        <f>IF($B33="","",INDEX(gra,$B33,5))</f>
        <v>tytuł grantu, numer grantu np. NCN </v>
      </c>
      <c r="E33" s="42"/>
      <c r="F33" s="41">
        <f>IF($B33="","",INDEX(gra,$B33,6))</f>
        <v>25</v>
      </c>
      <c r="G33" s="30">
        <f>F33</f>
        <v>25</v>
      </c>
    </row>
    <row r="34" spans="1:7" s="10" customFormat="1" ht="12.75">
      <c r="A34" s="11"/>
      <c r="B34" s="18"/>
      <c r="C34" s="42">
        <f>IF($B34="","",INDEX(gra,$B34,4))</f>
      </c>
      <c r="D34" s="40">
        <f>IF($B34="","",INDEX(gra,$B34,5))</f>
      </c>
      <c r="E34" s="42"/>
      <c r="F34" s="41">
        <f>IF($B34="","",INDEX(gra,$B34,6))</f>
      </c>
      <c r="G34" s="30">
        <f>F34</f>
      </c>
    </row>
    <row r="35" spans="1:7" s="10" customFormat="1" ht="13.5" thickBot="1">
      <c r="A35" s="11"/>
      <c r="B35" s="12"/>
      <c r="C35" s="12"/>
      <c r="D35" s="13"/>
      <c r="E35" s="12"/>
      <c r="F35" s="14"/>
      <c r="G35" s="30"/>
    </row>
    <row r="36" spans="1:7" s="10" customFormat="1" ht="12.75">
      <c r="A36" s="19">
        <v>5</v>
      </c>
      <c r="B36" s="127" t="s">
        <v>98</v>
      </c>
      <c r="C36" s="127"/>
      <c r="D36" s="129"/>
      <c r="E36" s="20"/>
      <c r="F36" s="21"/>
      <c r="G36" s="31"/>
    </row>
    <row r="37" spans="1:7" s="10" customFormat="1" ht="12.75">
      <c r="A37" s="11"/>
      <c r="B37" s="15"/>
      <c r="C37" s="15"/>
      <c r="D37" s="66" t="s">
        <v>99</v>
      </c>
      <c r="E37" s="12"/>
      <c r="F37" s="14"/>
      <c r="G37" s="30"/>
    </row>
    <row r="38" spans="1:7" s="10" customFormat="1" ht="12.75">
      <c r="A38" s="16"/>
      <c r="B38" s="17"/>
      <c r="C38" s="17"/>
      <c r="D38" s="15" t="s">
        <v>103</v>
      </c>
      <c r="E38" s="12"/>
      <c r="F38" s="14"/>
      <c r="G38" s="30"/>
    </row>
    <row r="39" spans="1:7" s="10" customFormat="1" ht="12.75">
      <c r="A39" s="16"/>
      <c r="B39" s="17"/>
      <c r="C39" s="17"/>
      <c r="D39" s="18"/>
      <c r="E39" s="12"/>
      <c r="F39" s="14"/>
      <c r="G39" s="30"/>
    </row>
    <row r="40" spans="1:7" s="10" customFormat="1" ht="12.75">
      <c r="A40" s="16"/>
      <c r="B40" s="17"/>
      <c r="C40" s="17"/>
      <c r="D40" s="18"/>
      <c r="E40" s="12"/>
      <c r="F40" s="14"/>
      <c r="G40" s="30"/>
    </row>
    <row r="41" spans="1:7" s="10" customFormat="1" ht="13.5" thickBot="1">
      <c r="A41" s="16"/>
      <c r="B41" s="17"/>
      <c r="C41" s="17"/>
      <c r="D41" s="12"/>
      <c r="E41" s="12"/>
      <c r="F41" s="14"/>
      <c r="G41" s="30"/>
    </row>
    <row r="42" spans="1:7" s="10" customFormat="1" ht="30" customHeight="1">
      <c r="A42" s="19">
        <v>6</v>
      </c>
      <c r="B42" s="127" t="s">
        <v>104</v>
      </c>
      <c r="C42" s="128"/>
      <c r="D42" s="128"/>
      <c r="E42" s="20"/>
      <c r="F42" s="21"/>
      <c r="G42" s="31"/>
    </row>
    <row r="43" spans="1:7" s="10" customFormat="1" ht="12.75">
      <c r="A43" s="16"/>
      <c r="B43" s="17"/>
      <c r="C43" s="17"/>
      <c r="D43" s="100" t="s">
        <v>105</v>
      </c>
      <c r="E43" s="12"/>
      <c r="F43" s="14"/>
      <c r="G43" s="30"/>
    </row>
    <row r="44" spans="1:7" s="10" customFormat="1" ht="12.75">
      <c r="A44" s="16"/>
      <c r="B44" s="17"/>
      <c r="C44" s="17"/>
      <c r="D44" s="18"/>
      <c r="E44" s="12"/>
      <c r="F44" s="14"/>
      <c r="G44" s="30"/>
    </row>
    <row r="45" spans="1:7" s="10" customFormat="1" ht="12.75">
      <c r="A45" s="16"/>
      <c r="B45" s="17"/>
      <c r="C45" s="17"/>
      <c r="D45" s="18"/>
      <c r="E45" s="12"/>
      <c r="F45" s="14"/>
      <c r="G45" s="30"/>
    </row>
    <row r="46" spans="1:7" s="10" customFormat="1" ht="13.5" thickBot="1">
      <c r="A46" s="16"/>
      <c r="B46" s="17"/>
      <c r="C46" s="17"/>
      <c r="D46" s="101"/>
      <c r="E46" s="101"/>
      <c r="F46" s="14"/>
      <c r="G46" s="30"/>
    </row>
    <row r="47" spans="1:7" s="10" customFormat="1" ht="12.75">
      <c r="A47" s="19">
        <v>7</v>
      </c>
      <c r="B47" s="127" t="s">
        <v>101</v>
      </c>
      <c r="C47" s="128"/>
      <c r="D47" s="128"/>
      <c r="E47" s="20"/>
      <c r="F47" s="21"/>
      <c r="G47" s="31"/>
    </row>
    <row r="48" spans="1:7" s="10" customFormat="1" ht="12.75">
      <c r="A48" s="16"/>
      <c r="B48" s="17"/>
      <c r="C48" s="17"/>
      <c r="D48" s="102" t="s">
        <v>102</v>
      </c>
      <c r="E48" s="12"/>
      <c r="F48" s="14"/>
      <c r="G48" s="30"/>
    </row>
    <row r="49" spans="1:7" s="10" customFormat="1" ht="12.75">
      <c r="A49" s="16"/>
      <c r="B49" s="17"/>
      <c r="C49" s="17"/>
      <c r="D49" s="18"/>
      <c r="E49" s="12"/>
      <c r="F49" s="14"/>
      <c r="G49" s="30"/>
    </row>
    <row r="50" spans="1:7" s="10" customFormat="1" ht="12">
      <c r="A50" s="23"/>
      <c r="B50" s="12"/>
      <c r="C50" s="12"/>
      <c r="D50" s="18"/>
      <c r="E50" s="12"/>
      <c r="F50" s="14"/>
      <c r="G50" s="30"/>
    </row>
    <row r="51" spans="1:7" s="10" customFormat="1" ht="12.75" thickBot="1">
      <c r="A51" s="24"/>
      <c r="B51" s="25"/>
      <c r="C51" s="25"/>
      <c r="D51" s="26"/>
      <c r="E51" s="25"/>
      <c r="F51" s="27"/>
      <c r="G51" s="33"/>
    </row>
  </sheetData>
  <sheetProtection insertRows="0" deleteRows="0"/>
  <mergeCells count="7">
    <mergeCell ref="B42:D42"/>
    <mergeCell ref="B47:D47"/>
    <mergeCell ref="B36:D36"/>
    <mergeCell ref="B11:D11"/>
    <mergeCell ref="B20:D20"/>
    <mergeCell ref="B25:D25"/>
    <mergeCell ref="B30:D30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8.421875" style="3" customWidth="1"/>
    <col min="3" max="3" width="11.57421875" style="3" customWidth="1"/>
    <col min="4" max="4" width="59.8515625" style="4" customWidth="1"/>
    <col min="5" max="5" width="8.28125" style="3" customWidth="1"/>
    <col min="6" max="6" width="8.00390625" style="3" customWidth="1"/>
    <col min="7" max="7" width="9.28125" style="28" customWidth="1"/>
    <col min="8" max="16384" width="9.28125" style="4" customWidth="1"/>
  </cols>
  <sheetData>
    <row r="1" ht="12.75">
      <c r="A1" s="114" t="s">
        <v>107</v>
      </c>
    </row>
    <row r="3" spans="3:4" ht="13.5">
      <c r="C3" s="48" t="s">
        <v>12</v>
      </c>
      <c r="D3" s="76" t="e">
        <f>doktorant</f>
        <v>#REF!</v>
      </c>
    </row>
    <row r="4" spans="3:4" ht="13.5">
      <c r="C4" s="48" t="s">
        <v>15</v>
      </c>
      <c r="D4" s="76" t="s">
        <v>72</v>
      </c>
    </row>
    <row r="6" spans="5:7" ht="13.5">
      <c r="E6" s="35"/>
      <c r="F6" s="36" t="s">
        <v>10</v>
      </c>
      <c r="G6" s="37">
        <f>SUM(G14:G51)</f>
        <v>172.5</v>
      </c>
    </row>
    <row r="7" ht="12.75">
      <c r="D7" s="34" t="s">
        <v>70</v>
      </c>
    </row>
    <row r="8" ht="12.75" thickBot="1"/>
    <row r="9" spans="1:7" s="10" customFormat="1" ht="26.25" thickBot="1">
      <c r="A9" s="6" t="s">
        <v>0</v>
      </c>
      <c r="B9" s="7"/>
      <c r="C9" s="7"/>
      <c r="D9" s="8" t="s">
        <v>11</v>
      </c>
      <c r="E9" s="7"/>
      <c r="F9" s="9"/>
      <c r="G9" s="29" t="s">
        <v>9</v>
      </c>
    </row>
    <row r="10" spans="1:7" s="10" customFormat="1" ht="12.75">
      <c r="A10" s="11"/>
      <c r="B10" s="12"/>
      <c r="C10" s="12"/>
      <c r="D10" s="13"/>
      <c r="E10" s="12"/>
      <c r="F10" s="14"/>
      <c r="G10" s="30"/>
    </row>
    <row r="11" spans="1:7" s="10" customFormat="1" ht="17.25" customHeight="1">
      <c r="A11" s="11">
        <v>1</v>
      </c>
      <c r="B11" s="130" t="s">
        <v>8</v>
      </c>
      <c r="C11" s="130"/>
      <c r="D11" s="131"/>
      <c r="E11" s="12"/>
      <c r="F11" s="14"/>
      <c r="G11" s="30"/>
    </row>
    <row r="12" spans="1:7" s="10" customFormat="1" ht="17.25" customHeight="1">
      <c r="A12" s="11"/>
      <c r="B12" s="15"/>
      <c r="C12" s="15"/>
      <c r="D12" s="45" t="s">
        <v>34</v>
      </c>
      <c r="E12" s="12"/>
      <c r="F12" s="14"/>
      <c r="G12" s="30"/>
    </row>
    <row r="13" spans="1:7" s="10" customFormat="1" ht="22.5">
      <c r="A13" s="16"/>
      <c r="B13" s="103" t="s">
        <v>33</v>
      </c>
      <c r="C13" s="103" t="s">
        <v>28</v>
      </c>
      <c r="D13" s="104" t="s">
        <v>3</v>
      </c>
      <c r="E13" s="105" t="s">
        <v>13</v>
      </c>
      <c r="F13" s="106" t="s">
        <v>106</v>
      </c>
      <c r="G13" s="30"/>
    </row>
    <row r="14" spans="1:7" s="10" customFormat="1" ht="12.75" customHeight="1">
      <c r="A14" s="11"/>
      <c r="B14" s="18">
        <v>1</v>
      </c>
      <c r="C14" s="42" t="str">
        <f>IF($B14="","",INDEX(pub,$B14,4))</f>
        <v>PUB</v>
      </c>
      <c r="D14" s="40" t="str">
        <f>IF($B14="","",INDEX(pub,$B14,5))</f>
        <v>autorzy, tytuł, czasopismo, tom (rok) strony</v>
      </c>
      <c r="E14" s="42">
        <f>IF($B14="","",INDEX(pub,$B14,6))</f>
        <v>1</v>
      </c>
      <c r="F14" s="41">
        <f>IF($B14="","",INDEX(pub,$B14,7))</f>
        <v>100</v>
      </c>
      <c r="G14" s="30">
        <f>IF($E14="","",IF(ISERROR(F14/E14),0,F14/E14))</f>
        <v>100</v>
      </c>
    </row>
    <row r="15" spans="1:7" s="10" customFormat="1" ht="12.75" customHeight="1">
      <c r="A15" s="11"/>
      <c r="B15" s="18">
        <v>2</v>
      </c>
      <c r="C15" s="42" t="str">
        <f>IF($B15="","",INDEX(pub,$B15,4))</f>
        <v>ROZ</v>
      </c>
      <c r="D15" s="40" t="str">
        <f>IF($B15="","",INDEX(pub,$B15,5))</f>
        <v>autorzy, tytuł rozdziału, wydawca, miejsce wydania, rok, strony</v>
      </c>
      <c r="E15" s="42">
        <f>IF($B15="","",INDEX(pub,$B15,6))</f>
        <v>2</v>
      </c>
      <c r="F15" s="41">
        <f>IF($B15="","",INDEX(pub,$B15,7))</f>
        <v>80</v>
      </c>
      <c r="G15" s="30">
        <f>IF($E15="","",IF(ISERROR(F15/E15),0,F15/E15))</f>
        <v>40</v>
      </c>
    </row>
    <row r="16" spans="1:7" s="10" customFormat="1" ht="12.75" customHeight="1">
      <c r="A16" s="11"/>
      <c r="B16" s="18"/>
      <c r="C16" s="42">
        <f>IF($B16="","",INDEX(pub,$B16,4))</f>
      </c>
      <c r="D16" s="40">
        <f>IF($B16="","",INDEX(pub,$B16,5))</f>
      </c>
      <c r="E16" s="42">
        <f>IF($B16="","",INDEX(pub,$B16,6))</f>
      </c>
      <c r="F16" s="41">
        <f>IF($B16="","",INDEX(pub,$B16,7))</f>
      </c>
      <c r="G16" s="30">
        <f>IF($E16="","",IF(ISERROR(F16/E16),0,F16/E16))</f>
      </c>
    </row>
    <row r="17" spans="1:7" s="10" customFormat="1" ht="12.75" customHeight="1">
      <c r="A17" s="11"/>
      <c r="B17" s="18"/>
      <c r="C17" s="42">
        <f>IF($B17="","",INDEX(pub,$B17,4))</f>
      </c>
      <c r="D17" s="40">
        <f>IF($B17="","",INDEX(pub,$B17,5))</f>
      </c>
      <c r="E17" s="42">
        <f>IF($B17="","",INDEX(pub,$B17,6))</f>
      </c>
      <c r="F17" s="41">
        <f>IF($B17="","",INDEX(pub,$B17,7))</f>
      </c>
      <c r="G17" s="30">
        <f>IF($E17="","",IF(ISERROR(F17/E17),0,F17/E17))</f>
      </c>
    </row>
    <row r="18" spans="1:7" s="10" customFormat="1" ht="12.75">
      <c r="A18" s="11"/>
      <c r="B18" s="18"/>
      <c r="C18" s="42">
        <f>IF($B18="","",INDEX(pub,$B18,4))</f>
      </c>
      <c r="D18" s="40">
        <f>IF($B18="","",INDEX(pub,$B18,5))</f>
      </c>
      <c r="E18" s="42">
        <f>IF($B18="","",INDEX(pub,$B18,6))</f>
      </c>
      <c r="F18" s="41">
        <f>IF($B18="","",INDEX(pub,$B18,7))</f>
      </c>
      <c r="G18" s="30">
        <f>IF($E18="","",IF(ISERROR(F18/E18),0,F18/E18))</f>
      </c>
    </row>
    <row r="19" spans="1:7" s="10" customFormat="1" ht="13.5" thickBot="1">
      <c r="A19" s="11"/>
      <c r="B19" s="12"/>
      <c r="C19" s="12"/>
      <c r="D19" s="13"/>
      <c r="E19" s="12"/>
      <c r="F19" s="14"/>
      <c r="G19" s="30"/>
    </row>
    <row r="20" spans="1:7" s="10" customFormat="1" ht="12.75">
      <c r="A20" s="19">
        <v>2</v>
      </c>
      <c r="B20" s="127" t="s">
        <v>5</v>
      </c>
      <c r="C20" s="127"/>
      <c r="D20" s="132"/>
      <c r="E20" s="20"/>
      <c r="F20" s="21"/>
      <c r="G20" s="31"/>
    </row>
    <row r="21" spans="1:7" s="10" customFormat="1" ht="24">
      <c r="A21" s="11"/>
      <c r="B21" s="12"/>
      <c r="C21" s="12"/>
      <c r="D21" s="99" t="s">
        <v>62</v>
      </c>
      <c r="E21" s="12"/>
      <c r="F21" s="14"/>
      <c r="G21" s="30"/>
    </row>
    <row r="22" spans="1:7" s="10" customFormat="1" ht="12.75">
      <c r="A22" s="11"/>
      <c r="B22" s="103" t="s">
        <v>32</v>
      </c>
      <c r="C22" s="109" t="s">
        <v>29</v>
      </c>
      <c r="D22" s="110" t="s">
        <v>6</v>
      </c>
      <c r="E22" s="111"/>
      <c r="F22" s="108" t="s">
        <v>7</v>
      </c>
      <c r="G22" s="32"/>
    </row>
    <row r="23" spans="1:7" s="10" customFormat="1" ht="12.75">
      <c r="A23" s="11"/>
      <c r="B23" s="18">
        <v>1</v>
      </c>
      <c r="C23" s="42" t="str">
        <f>IF($B23="","",INDEX(konf,$B23,4))</f>
        <v>MiędzWyk</v>
      </c>
      <c r="D23" s="40" t="str">
        <f>IF($B23="","",INDEX(konf,$B23,5))</f>
        <v>autorzy1, tytuł1, konf1</v>
      </c>
      <c r="E23" s="42"/>
      <c r="F23" s="41">
        <f>IF($B23="","",INDEX(konf,$B23,6))</f>
        <v>5</v>
      </c>
      <c r="G23" s="32">
        <f>F23</f>
        <v>5</v>
      </c>
    </row>
    <row r="24" spans="1:7" s="10" customFormat="1" ht="13.5" thickBot="1">
      <c r="A24" s="11"/>
      <c r="B24" s="12"/>
      <c r="C24" s="12"/>
      <c r="D24" s="13"/>
      <c r="E24" s="12"/>
      <c r="F24" s="14"/>
      <c r="G24" s="30"/>
    </row>
    <row r="25" spans="1:7" s="10" customFormat="1" ht="12.75">
      <c r="A25" s="19">
        <v>3</v>
      </c>
      <c r="B25" s="127" t="s">
        <v>1</v>
      </c>
      <c r="C25" s="127"/>
      <c r="D25" s="129"/>
      <c r="E25" s="20"/>
      <c r="F25" s="21"/>
      <c r="G25" s="31"/>
    </row>
    <row r="26" spans="1:7" s="10" customFormat="1" ht="24">
      <c r="A26" s="11"/>
      <c r="B26" s="15"/>
      <c r="C26" s="15"/>
      <c r="D26" s="99" t="s">
        <v>63</v>
      </c>
      <c r="E26" s="12"/>
      <c r="F26" s="14"/>
      <c r="G26" s="30"/>
    </row>
    <row r="27" spans="1:7" s="10" customFormat="1" ht="37.5" customHeight="1">
      <c r="A27" s="11"/>
      <c r="B27" s="103" t="s">
        <v>31</v>
      </c>
      <c r="C27" s="103" t="s">
        <v>30</v>
      </c>
      <c r="D27" s="104" t="s">
        <v>4</v>
      </c>
      <c r="E27" s="105" t="s">
        <v>13</v>
      </c>
      <c r="F27" s="106" t="s">
        <v>7</v>
      </c>
      <c r="G27" s="30"/>
    </row>
    <row r="28" spans="1:7" s="10" customFormat="1" ht="24" customHeight="1">
      <c r="A28" s="11"/>
      <c r="B28" s="18">
        <v>1</v>
      </c>
      <c r="C28" s="42" t="str">
        <f>IF($B28="","",INDEX(pat,$B28,4))</f>
        <v>Pat</v>
      </c>
      <c r="D28" s="40" t="str">
        <f>IF($B28="","",INDEX(pat,$B28,5))</f>
        <v>autorzy, tytuł, nr patentu, rok</v>
      </c>
      <c r="E28" s="42">
        <f>IF($B28="","",INDEX(pat,$B28,6))</f>
        <v>4</v>
      </c>
      <c r="F28" s="41">
        <f>IF($B28="","",INDEX(pat,$B28,7))</f>
        <v>10</v>
      </c>
      <c r="G28" s="30">
        <f>IF(ISERROR(F28/E28),0,F28/E28)</f>
        <v>2.5</v>
      </c>
    </row>
    <row r="29" spans="1:7" s="10" customFormat="1" ht="13.5" thickBot="1">
      <c r="A29" s="11"/>
      <c r="B29" s="12"/>
      <c r="C29" s="12"/>
      <c r="D29" s="13"/>
      <c r="E29" s="12"/>
      <c r="F29" s="14"/>
      <c r="G29" s="30"/>
    </row>
    <row r="30" spans="1:7" s="10" customFormat="1" ht="12.75">
      <c r="A30" s="19">
        <v>4</v>
      </c>
      <c r="B30" s="127" t="s">
        <v>2</v>
      </c>
      <c r="C30" s="127"/>
      <c r="D30" s="129"/>
      <c r="E30" s="20"/>
      <c r="F30" s="21"/>
      <c r="G30" s="31"/>
    </row>
    <row r="31" spans="1:7" s="10" customFormat="1" ht="12.75">
      <c r="A31" s="11"/>
      <c r="B31" s="15"/>
      <c r="C31" s="15"/>
      <c r="D31" s="22"/>
      <c r="E31" s="12"/>
      <c r="F31" s="14"/>
      <c r="G31" s="30"/>
    </row>
    <row r="32" spans="1:7" s="10" customFormat="1" ht="12.75">
      <c r="A32" s="16"/>
      <c r="B32" s="103" t="s">
        <v>64</v>
      </c>
      <c r="C32" s="103" t="s">
        <v>69</v>
      </c>
      <c r="D32" s="107" t="s">
        <v>68</v>
      </c>
      <c r="E32" s="112"/>
      <c r="F32" s="113" t="s">
        <v>7</v>
      </c>
      <c r="G32" s="30"/>
    </row>
    <row r="33" spans="1:7" s="10" customFormat="1" ht="12.75">
      <c r="A33" s="11"/>
      <c r="B33" s="18">
        <v>1</v>
      </c>
      <c r="C33" s="42" t="str">
        <f>IF($B33="","",INDEX(gra,$B33,4))</f>
        <v>GrZe</v>
      </c>
      <c r="D33" s="40" t="str">
        <f>IF($B33="","",INDEX(gra,$B33,5))</f>
        <v>tytuł grantu, numer grantu np. NCN </v>
      </c>
      <c r="E33" s="42"/>
      <c r="F33" s="41">
        <f>IF($B33="","",INDEX(gra,$B33,6))</f>
        <v>25</v>
      </c>
      <c r="G33" s="30">
        <f>F33</f>
        <v>25</v>
      </c>
    </row>
    <row r="34" spans="1:7" s="10" customFormat="1" ht="12.75">
      <c r="A34" s="11"/>
      <c r="B34" s="18"/>
      <c r="C34" s="42">
        <f>IF($B34="","",INDEX(gra,$B34,4))</f>
      </c>
      <c r="D34" s="40">
        <f>IF($B34="","",INDEX(gra,$B34,5))</f>
      </c>
      <c r="E34" s="42"/>
      <c r="F34" s="41">
        <f>IF($B34="","",INDEX(gra,$B34,6))</f>
      </c>
      <c r="G34" s="30">
        <f>F34</f>
      </c>
    </row>
    <row r="35" spans="1:7" s="10" customFormat="1" ht="13.5" thickBot="1">
      <c r="A35" s="11"/>
      <c r="B35" s="12"/>
      <c r="C35" s="12"/>
      <c r="D35" s="13"/>
      <c r="E35" s="12"/>
      <c r="F35" s="14"/>
      <c r="G35" s="30"/>
    </row>
    <row r="36" spans="1:7" s="10" customFormat="1" ht="12.75">
      <c r="A36" s="19">
        <v>5</v>
      </c>
      <c r="B36" s="127" t="s">
        <v>98</v>
      </c>
      <c r="C36" s="127"/>
      <c r="D36" s="129"/>
      <c r="E36" s="20"/>
      <c r="F36" s="21"/>
      <c r="G36" s="31"/>
    </row>
    <row r="37" spans="1:7" s="10" customFormat="1" ht="12.75">
      <c r="A37" s="11"/>
      <c r="B37" s="15"/>
      <c r="C37" s="15"/>
      <c r="D37" s="66" t="s">
        <v>99</v>
      </c>
      <c r="E37" s="12"/>
      <c r="F37" s="14"/>
      <c r="G37" s="30"/>
    </row>
    <row r="38" spans="1:7" s="10" customFormat="1" ht="12.75">
      <c r="A38" s="16"/>
      <c r="B38" s="17"/>
      <c r="C38" s="17"/>
      <c r="D38" s="15" t="s">
        <v>103</v>
      </c>
      <c r="E38" s="12"/>
      <c r="F38" s="14"/>
      <c r="G38" s="30"/>
    </row>
    <row r="39" spans="1:7" s="10" customFormat="1" ht="12.75">
      <c r="A39" s="16"/>
      <c r="B39" s="17"/>
      <c r="C39" s="17"/>
      <c r="D39" s="18"/>
      <c r="E39" s="12"/>
      <c r="F39" s="14"/>
      <c r="G39" s="30"/>
    </row>
    <row r="40" spans="1:7" s="10" customFormat="1" ht="12.75">
      <c r="A40" s="16"/>
      <c r="B40" s="17"/>
      <c r="C40" s="17"/>
      <c r="D40" s="18"/>
      <c r="E40" s="12"/>
      <c r="F40" s="14"/>
      <c r="G40" s="30"/>
    </row>
    <row r="41" spans="1:7" s="10" customFormat="1" ht="13.5" thickBot="1">
      <c r="A41" s="16"/>
      <c r="B41" s="17"/>
      <c r="C41" s="17"/>
      <c r="D41" s="12"/>
      <c r="E41" s="12"/>
      <c r="F41" s="14"/>
      <c r="G41" s="30"/>
    </row>
    <row r="42" spans="1:7" s="10" customFormat="1" ht="30" customHeight="1">
      <c r="A42" s="19">
        <v>6</v>
      </c>
      <c r="B42" s="127" t="s">
        <v>104</v>
      </c>
      <c r="C42" s="128"/>
      <c r="D42" s="128"/>
      <c r="E42" s="20"/>
      <c r="F42" s="21"/>
      <c r="G42" s="31"/>
    </row>
    <row r="43" spans="1:7" s="10" customFormat="1" ht="12.75">
      <c r="A43" s="16"/>
      <c r="B43" s="17"/>
      <c r="C43" s="17"/>
      <c r="D43" s="100" t="s">
        <v>105</v>
      </c>
      <c r="E43" s="12"/>
      <c r="F43" s="14"/>
      <c r="G43" s="30"/>
    </row>
    <row r="44" spans="1:7" s="10" customFormat="1" ht="12.75">
      <c r="A44" s="16"/>
      <c r="B44" s="17"/>
      <c r="C44" s="17"/>
      <c r="D44" s="18"/>
      <c r="E44" s="12"/>
      <c r="F44" s="14"/>
      <c r="G44" s="30"/>
    </row>
    <row r="45" spans="1:7" s="10" customFormat="1" ht="12.75">
      <c r="A45" s="16"/>
      <c r="B45" s="17"/>
      <c r="C45" s="17"/>
      <c r="D45" s="18"/>
      <c r="E45" s="12"/>
      <c r="F45" s="14"/>
      <c r="G45" s="30"/>
    </row>
    <row r="46" spans="1:7" s="10" customFormat="1" ht="13.5" thickBot="1">
      <c r="A46" s="16"/>
      <c r="B46" s="17"/>
      <c r="C46" s="17"/>
      <c r="D46" s="101"/>
      <c r="E46" s="101"/>
      <c r="F46" s="14"/>
      <c r="G46" s="30"/>
    </row>
    <row r="47" spans="1:7" s="10" customFormat="1" ht="12.75">
      <c r="A47" s="19">
        <v>7</v>
      </c>
      <c r="B47" s="127" t="s">
        <v>101</v>
      </c>
      <c r="C47" s="128"/>
      <c r="D47" s="128"/>
      <c r="E47" s="20"/>
      <c r="F47" s="21"/>
      <c r="G47" s="31"/>
    </row>
    <row r="48" spans="1:7" s="10" customFormat="1" ht="12.75">
      <c r="A48" s="16"/>
      <c r="B48" s="17"/>
      <c r="C48" s="17"/>
      <c r="D48" s="102" t="s">
        <v>102</v>
      </c>
      <c r="E48" s="12"/>
      <c r="F48" s="14"/>
      <c r="G48" s="30"/>
    </row>
    <row r="49" spans="1:7" s="10" customFormat="1" ht="12.75">
      <c r="A49" s="16"/>
      <c r="B49" s="17"/>
      <c r="C49" s="17"/>
      <c r="D49" s="18"/>
      <c r="E49" s="12"/>
      <c r="F49" s="14"/>
      <c r="G49" s="30"/>
    </row>
    <row r="50" spans="1:7" s="10" customFormat="1" ht="12">
      <c r="A50" s="23"/>
      <c r="B50" s="12"/>
      <c r="C50" s="12"/>
      <c r="D50" s="18"/>
      <c r="E50" s="12"/>
      <c r="F50" s="14"/>
      <c r="G50" s="30"/>
    </row>
    <row r="51" spans="1:7" s="10" customFormat="1" ht="12.75" thickBot="1">
      <c r="A51" s="24"/>
      <c r="B51" s="25"/>
      <c r="C51" s="25"/>
      <c r="D51" s="26"/>
      <c r="E51" s="25"/>
      <c r="F51" s="27"/>
      <c r="G51" s="33"/>
    </row>
  </sheetData>
  <sheetProtection insertRows="0" deleteRows="0"/>
  <mergeCells count="7">
    <mergeCell ref="B42:D42"/>
    <mergeCell ref="B47:D47"/>
    <mergeCell ref="B36:D36"/>
    <mergeCell ref="B11:D11"/>
    <mergeCell ref="B20:D20"/>
    <mergeCell ref="B25:D25"/>
    <mergeCell ref="B30:D30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28125" style="39" customWidth="1"/>
    <col min="2" max="2" width="11.28125" style="39" customWidth="1"/>
    <col min="3" max="4" width="9.28125" style="39" customWidth="1"/>
    <col min="5" max="5" width="8.7109375" style="39" customWidth="1"/>
    <col min="6" max="6" width="75.7109375" style="0" customWidth="1"/>
    <col min="7" max="7" width="8.28125" style="39" customWidth="1"/>
    <col min="8" max="8" width="11.421875" style="0" customWidth="1"/>
  </cols>
  <sheetData>
    <row r="2" spans="3:4" ht="12.75">
      <c r="C2" s="46" t="s">
        <v>75</v>
      </c>
      <c r="D2" s="46"/>
    </row>
    <row r="4" spans="4:6" ht="12.75">
      <c r="D4" s="74" t="s">
        <v>61</v>
      </c>
      <c r="E4" s="74" t="s">
        <v>51</v>
      </c>
      <c r="F4" s="75" t="s">
        <v>21</v>
      </c>
    </row>
    <row r="5" spans="4:6" ht="12">
      <c r="D5" s="52">
        <v>1</v>
      </c>
      <c r="E5" s="52" t="s">
        <v>112</v>
      </c>
      <c r="F5" s="68" t="s">
        <v>114</v>
      </c>
    </row>
    <row r="6" spans="4:6" ht="12">
      <c r="D6" s="70">
        <v>2</v>
      </c>
      <c r="E6" s="70" t="s">
        <v>113</v>
      </c>
      <c r="F6" s="71" t="s">
        <v>115</v>
      </c>
    </row>
    <row r="7" ht="12">
      <c r="A7"/>
    </row>
    <row r="8" spans="1:6" ht="12.75">
      <c r="A8"/>
      <c r="F8" s="77" t="s">
        <v>18</v>
      </c>
    </row>
    <row r="9" spans="1:6" ht="12">
      <c r="A9"/>
      <c r="F9" s="43" t="s">
        <v>19</v>
      </c>
    </row>
    <row r="10" spans="1:6" ht="12">
      <c r="A10"/>
      <c r="F10" s="43" t="s">
        <v>20</v>
      </c>
    </row>
    <row r="11" ht="12">
      <c r="A11"/>
    </row>
    <row r="12" spans="1:6" ht="13.5">
      <c r="A12"/>
      <c r="E12" s="47" t="s">
        <v>12</v>
      </c>
      <c r="F12" s="76" t="e">
        <f>doktorant</f>
        <v>#REF!</v>
      </c>
    </row>
    <row r="13" ht="12">
      <c r="A13"/>
    </row>
    <row r="14" spans="1:6" ht="12.75">
      <c r="A14"/>
      <c r="F14" s="44" t="s">
        <v>14</v>
      </c>
    </row>
    <row r="15" spans="1:7" ht="12">
      <c r="A15"/>
      <c r="B15"/>
      <c r="C15"/>
      <c r="D15"/>
      <c r="E15"/>
      <c r="G15"/>
    </row>
    <row r="16" spans="1:9" s="1" customFormat="1" ht="39">
      <c r="A16" s="67" t="s">
        <v>33</v>
      </c>
      <c r="B16" s="67" t="s">
        <v>37</v>
      </c>
      <c r="C16" s="67" t="s">
        <v>16</v>
      </c>
      <c r="D16" s="67" t="str">
        <f>D4</f>
        <v>lp skr_pub</v>
      </c>
      <c r="E16" s="67" t="s">
        <v>51</v>
      </c>
      <c r="F16" s="67" t="s">
        <v>24</v>
      </c>
      <c r="G16" s="67" t="s">
        <v>13</v>
      </c>
      <c r="H16" s="67" t="s">
        <v>106</v>
      </c>
      <c r="I16" s="67" t="s">
        <v>36</v>
      </c>
    </row>
    <row r="17" spans="1:9" s="38" customFormat="1" ht="12">
      <c r="A17" s="49">
        <v>1</v>
      </c>
      <c r="B17" s="50" t="s">
        <v>35</v>
      </c>
      <c r="C17" s="50">
        <v>2019</v>
      </c>
      <c r="D17" s="50">
        <v>1</v>
      </c>
      <c r="E17" s="64" t="str">
        <f>IF($D17="","",INDEX(kateg_pub,$D17,1))</f>
        <v>PUB</v>
      </c>
      <c r="F17" s="51" t="s">
        <v>116</v>
      </c>
      <c r="G17" s="50">
        <v>1</v>
      </c>
      <c r="H17" s="50">
        <v>100</v>
      </c>
      <c r="I17" s="64">
        <f>IF(G17&gt;0,H17/G17,"")</f>
        <v>100</v>
      </c>
    </row>
    <row r="18" spans="1:9" s="38" customFormat="1" ht="12">
      <c r="A18" s="53">
        <v>2</v>
      </c>
      <c r="B18" s="54" t="s">
        <v>35</v>
      </c>
      <c r="C18" s="54">
        <v>2019</v>
      </c>
      <c r="D18" s="54">
        <v>2</v>
      </c>
      <c r="E18" s="65" t="str">
        <f>IF($D18="","",INDEX(kateg_pub,$D18,1))</f>
        <v>ROZ</v>
      </c>
      <c r="F18" s="55" t="s">
        <v>117</v>
      </c>
      <c r="G18" s="54">
        <v>2</v>
      </c>
      <c r="H18" s="54">
        <v>80</v>
      </c>
      <c r="I18" s="65">
        <f>IF(G18&gt;0,H18/G18,"")</f>
        <v>40</v>
      </c>
    </row>
    <row r="19" spans="1:9" s="38" customFormat="1" ht="12">
      <c r="A19" s="53">
        <v>3</v>
      </c>
      <c r="B19" s="54"/>
      <c r="C19" s="54"/>
      <c r="D19" s="54"/>
      <c r="E19" s="65">
        <f>IF($D19="","",INDEX(kateg_pub,$D19,1))</f>
      </c>
      <c r="F19" s="55"/>
      <c r="G19" s="54"/>
      <c r="H19" s="54"/>
      <c r="I19" s="65">
        <f aca="true" t="shared" si="0" ref="I19:I81">IF(G19&gt;0,H19/G19,"")</f>
      </c>
    </row>
    <row r="20" spans="1:9" s="38" customFormat="1" ht="12">
      <c r="A20" s="53">
        <v>4</v>
      </c>
      <c r="B20" s="54"/>
      <c r="C20" s="54"/>
      <c r="D20" s="54"/>
      <c r="E20" s="65">
        <f>IF($D20="","",INDEX(kateg_pub,$D20,1))</f>
      </c>
      <c r="F20" s="55"/>
      <c r="G20" s="54"/>
      <c r="H20" s="54"/>
      <c r="I20" s="65">
        <f t="shared" si="0"/>
      </c>
    </row>
    <row r="21" spans="1:9" s="38" customFormat="1" ht="12">
      <c r="A21" s="53">
        <v>5</v>
      </c>
      <c r="B21" s="54"/>
      <c r="C21" s="54"/>
      <c r="D21" s="54"/>
      <c r="E21" s="65"/>
      <c r="F21" s="55"/>
      <c r="G21" s="54"/>
      <c r="H21" s="54"/>
      <c r="I21" s="65">
        <f t="shared" si="0"/>
      </c>
    </row>
    <row r="22" spans="1:9" s="38" customFormat="1" ht="12">
      <c r="A22" s="53">
        <v>6</v>
      </c>
      <c r="B22" s="54"/>
      <c r="C22" s="54"/>
      <c r="D22" s="54"/>
      <c r="E22" s="65"/>
      <c r="F22" s="55"/>
      <c r="G22" s="54"/>
      <c r="H22" s="54"/>
      <c r="I22" s="65">
        <f t="shared" si="0"/>
      </c>
    </row>
    <row r="23" spans="1:9" s="38" customFormat="1" ht="12">
      <c r="A23" s="53">
        <v>7</v>
      </c>
      <c r="B23" s="54"/>
      <c r="C23" s="54"/>
      <c r="D23" s="54"/>
      <c r="E23" s="65"/>
      <c r="F23" s="55"/>
      <c r="G23" s="54"/>
      <c r="H23" s="54"/>
      <c r="I23" s="65">
        <f t="shared" si="0"/>
      </c>
    </row>
    <row r="24" spans="1:9" s="38" customFormat="1" ht="12">
      <c r="A24" s="53">
        <v>8</v>
      </c>
      <c r="B24" s="54"/>
      <c r="C24" s="54"/>
      <c r="D24" s="54"/>
      <c r="E24" s="65"/>
      <c r="F24" s="55"/>
      <c r="G24" s="54"/>
      <c r="H24" s="54"/>
      <c r="I24" s="65">
        <f t="shared" si="0"/>
      </c>
    </row>
    <row r="25" spans="1:9" s="38" customFormat="1" ht="12">
      <c r="A25" s="53">
        <v>9</v>
      </c>
      <c r="B25" s="54"/>
      <c r="C25" s="54"/>
      <c r="D25" s="54"/>
      <c r="E25" s="65"/>
      <c r="F25" s="55"/>
      <c r="G25" s="54"/>
      <c r="H25" s="54"/>
      <c r="I25" s="65">
        <f t="shared" si="0"/>
      </c>
    </row>
    <row r="26" spans="1:9" s="38" customFormat="1" ht="12">
      <c r="A26" s="53">
        <v>10</v>
      </c>
      <c r="B26" s="54"/>
      <c r="C26" s="54"/>
      <c r="D26" s="54"/>
      <c r="E26" s="65"/>
      <c r="F26" s="55"/>
      <c r="G26" s="54"/>
      <c r="H26" s="54"/>
      <c r="I26" s="65">
        <f t="shared" si="0"/>
      </c>
    </row>
    <row r="27" spans="1:9" s="38" customFormat="1" ht="12">
      <c r="A27" s="53">
        <v>11</v>
      </c>
      <c r="B27" s="54"/>
      <c r="C27" s="54"/>
      <c r="D27" s="54"/>
      <c r="E27" s="65"/>
      <c r="F27" s="55"/>
      <c r="G27" s="54"/>
      <c r="H27" s="54"/>
      <c r="I27" s="65">
        <f t="shared" si="0"/>
      </c>
    </row>
    <row r="28" spans="1:9" s="38" customFormat="1" ht="12">
      <c r="A28" s="53">
        <v>12</v>
      </c>
      <c r="B28" s="54"/>
      <c r="C28" s="54"/>
      <c r="D28" s="54"/>
      <c r="E28" s="65"/>
      <c r="F28" s="55"/>
      <c r="G28" s="54"/>
      <c r="H28" s="54"/>
      <c r="I28" s="65">
        <f t="shared" si="0"/>
      </c>
    </row>
    <row r="29" spans="1:9" s="38" customFormat="1" ht="12">
      <c r="A29" s="53">
        <v>13</v>
      </c>
      <c r="B29" s="54"/>
      <c r="C29" s="54"/>
      <c r="D29" s="54"/>
      <c r="E29" s="65"/>
      <c r="F29" s="55"/>
      <c r="G29" s="54"/>
      <c r="H29" s="54"/>
      <c r="I29" s="65">
        <f t="shared" si="0"/>
      </c>
    </row>
    <row r="30" spans="1:9" s="38" customFormat="1" ht="12">
      <c r="A30" s="53">
        <v>14</v>
      </c>
      <c r="B30" s="54"/>
      <c r="C30" s="54"/>
      <c r="D30" s="54"/>
      <c r="E30" s="65"/>
      <c r="F30" s="55"/>
      <c r="G30" s="54"/>
      <c r="H30" s="54"/>
      <c r="I30" s="65">
        <f t="shared" si="0"/>
      </c>
    </row>
    <row r="31" spans="1:9" s="38" customFormat="1" ht="12">
      <c r="A31" s="53">
        <v>15</v>
      </c>
      <c r="B31" s="54"/>
      <c r="C31" s="54"/>
      <c r="D31" s="54"/>
      <c r="E31" s="65"/>
      <c r="F31" s="55"/>
      <c r="G31" s="54"/>
      <c r="H31" s="54"/>
      <c r="I31" s="65">
        <f t="shared" si="0"/>
      </c>
    </row>
    <row r="32" spans="1:9" s="38" customFormat="1" ht="12">
      <c r="A32" s="53">
        <v>16</v>
      </c>
      <c r="B32" s="54"/>
      <c r="C32" s="54"/>
      <c r="D32" s="54"/>
      <c r="E32" s="65"/>
      <c r="F32" s="55"/>
      <c r="G32" s="54"/>
      <c r="H32" s="54"/>
      <c r="I32" s="65">
        <f t="shared" si="0"/>
      </c>
    </row>
    <row r="33" spans="1:9" s="38" customFormat="1" ht="12">
      <c r="A33" s="53">
        <v>17</v>
      </c>
      <c r="B33" s="54"/>
      <c r="C33" s="54"/>
      <c r="D33" s="54"/>
      <c r="E33" s="65"/>
      <c r="F33" s="55"/>
      <c r="G33" s="54"/>
      <c r="H33" s="54"/>
      <c r="I33" s="65">
        <f t="shared" si="0"/>
      </c>
    </row>
    <row r="34" spans="1:9" s="38" customFormat="1" ht="12">
      <c r="A34" s="53">
        <v>18</v>
      </c>
      <c r="B34" s="54"/>
      <c r="C34" s="54"/>
      <c r="D34" s="54"/>
      <c r="E34" s="65"/>
      <c r="F34" s="55"/>
      <c r="G34" s="54"/>
      <c r="H34" s="54"/>
      <c r="I34" s="65">
        <f t="shared" si="0"/>
      </c>
    </row>
    <row r="35" spans="1:9" s="38" customFormat="1" ht="12">
      <c r="A35" s="53">
        <v>19</v>
      </c>
      <c r="B35" s="54"/>
      <c r="C35" s="54"/>
      <c r="D35" s="54"/>
      <c r="E35" s="65"/>
      <c r="F35" s="55"/>
      <c r="G35" s="54"/>
      <c r="H35" s="54"/>
      <c r="I35" s="65">
        <f t="shared" si="0"/>
      </c>
    </row>
    <row r="36" spans="1:9" s="38" customFormat="1" ht="12">
      <c r="A36" s="53">
        <v>20</v>
      </c>
      <c r="B36" s="54"/>
      <c r="C36" s="54"/>
      <c r="D36" s="54"/>
      <c r="E36" s="65"/>
      <c r="F36" s="55"/>
      <c r="G36" s="54"/>
      <c r="H36" s="54"/>
      <c r="I36" s="65">
        <f t="shared" si="0"/>
      </c>
    </row>
    <row r="37" spans="1:9" s="38" customFormat="1" ht="12">
      <c r="A37" s="53">
        <v>21</v>
      </c>
      <c r="B37" s="54"/>
      <c r="C37" s="54"/>
      <c r="D37" s="54"/>
      <c r="E37" s="65"/>
      <c r="F37" s="55"/>
      <c r="G37" s="54"/>
      <c r="H37" s="54"/>
      <c r="I37" s="65">
        <f t="shared" si="0"/>
      </c>
    </row>
    <row r="38" spans="1:9" s="38" customFormat="1" ht="12">
      <c r="A38" s="53">
        <v>22</v>
      </c>
      <c r="B38" s="54"/>
      <c r="C38" s="54"/>
      <c r="D38" s="54"/>
      <c r="E38" s="65"/>
      <c r="F38" s="55"/>
      <c r="G38" s="54"/>
      <c r="H38" s="54"/>
      <c r="I38" s="65">
        <f t="shared" si="0"/>
      </c>
    </row>
    <row r="39" spans="1:9" s="38" customFormat="1" ht="12">
      <c r="A39" s="53">
        <v>23</v>
      </c>
      <c r="B39" s="54"/>
      <c r="C39" s="54"/>
      <c r="D39" s="54"/>
      <c r="E39" s="65"/>
      <c r="F39" s="55"/>
      <c r="G39" s="54"/>
      <c r="H39" s="54"/>
      <c r="I39" s="65">
        <f t="shared" si="0"/>
      </c>
    </row>
    <row r="40" spans="1:9" s="38" customFormat="1" ht="12">
      <c r="A40" s="53">
        <v>24</v>
      </c>
      <c r="B40" s="54"/>
      <c r="C40" s="54"/>
      <c r="D40" s="54"/>
      <c r="E40" s="65"/>
      <c r="F40" s="55"/>
      <c r="G40" s="54"/>
      <c r="H40" s="54"/>
      <c r="I40" s="65">
        <f t="shared" si="0"/>
      </c>
    </row>
    <row r="41" spans="1:9" s="38" customFormat="1" ht="12">
      <c r="A41" s="53">
        <v>25</v>
      </c>
      <c r="B41" s="54"/>
      <c r="C41" s="54"/>
      <c r="D41" s="54"/>
      <c r="E41" s="65"/>
      <c r="F41" s="55"/>
      <c r="G41" s="54"/>
      <c r="H41" s="54"/>
      <c r="I41" s="65">
        <f t="shared" si="0"/>
      </c>
    </row>
    <row r="42" spans="1:9" s="38" customFormat="1" ht="12">
      <c r="A42" s="53">
        <v>26</v>
      </c>
      <c r="B42" s="54"/>
      <c r="C42" s="54"/>
      <c r="D42" s="54"/>
      <c r="E42" s="65"/>
      <c r="F42" s="55"/>
      <c r="G42" s="54"/>
      <c r="H42" s="54"/>
      <c r="I42" s="65">
        <f t="shared" si="0"/>
      </c>
    </row>
    <row r="43" spans="1:9" s="38" customFormat="1" ht="12">
      <c r="A43" s="53">
        <v>27</v>
      </c>
      <c r="B43" s="54"/>
      <c r="C43" s="54"/>
      <c r="D43" s="54"/>
      <c r="E43" s="65"/>
      <c r="F43" s="55"/>
      <c r="G43" s="54"/>
      <c r="H43" s="54"/>
      <c r="I43" s="65">
        <f t="shared" si="0"/>
      </c>
    </row>
    <row r="44" spans="1:9" s="38" customFormat="1" ht="12">
      <c r="A44" s="53">
        <v>28</v>
      </c>
      <c r="B44" s="54"/>
      <c r="C44" s="54"/>
      <c r="D44" s="54"/>
      <c r="E44" s="65"/>
      <c r="F44" s="55"/>
      <c r="G44" s="54"/>
      <c r="H44" s="54"/>
      <c r="I44" s="65">
        <f t="shared" si="0"/>
      </c>
    </row>
    <row r="45" spans="1:9" s="38" customFormat="1" ht="12">
      <c r="A45" s="53">
        <v>29</v>
      </c>
      <c r="B45" s="54"/>
      <c r="C45" s="54"/>
      <c r="D45" s="54"/>
      <c r="E45" s="65"/>
      <c r="F45" s="55"/>
      <c r="G45" s="54"/>
      <c r="H45" s="54"/>
      <c r="I45" s="65">
        <f t="shared" si="0"/>
      </c>
    </row>
    <row r="46" spans="1:9" s="38" customFormat="1" ht="12">
      <c r="A46" s="53">
        <v>30</v>
      </c>
      <c r="B46" s="54"/>
      <c r="C46" s="54"/>
      <c r="D46" s="54"/>
      <c r="E46" s="65"/>
      <c r="F46" s="55"/>
      <c r="G46" s="54"/>
      <c r="H46" s="54"/>
      <c r="I46" s="65">
        <f t="shared" si="0"/>
      </c>
    </row>
    <row r="47" spans="1:9" s="38" customFormat="1" ht="12">
      <c r="A47" s="53">
        <v>31</v>
      </c>
      <c r="B47" s="54"/>
      <c r="C47" s="54"/>
      <c r="D47" s="54"/>
      <c r="E47" s="65"/>
      <c r="F47" s="55"/>
      <c r="G47" s="54"/>
      <c r="H47" s="55"/>
      <c r="I47" s="65">
        <f t="shared" si="0"/>
      </c>
    </row>
    <row r="48" spans="1:9" s="38" customFormat="1" ht="12">
      <c r="A48" s="53">
        <v>32</v>
      </c>
      <c r="B48" s="54"/>
      <c r="C48" s="54"/>
      <c r="D48" s="54"/>
      <c r="E48" s="65"/>
      <c r="F48" s="55"/>
      <c r="G48" s="54"/>
      <c r="H48" s="55"/>
      <c r="I48" s="65">
        <f t="shared" si="0"/>
      </c>
    </row>
    <row r="49" spans="1:9" s="38" customFormat="1" ht="12">
      <c r="A49" s="53">
        <v>33</v>
      </c>
      <c r="B49" s="54"/>
      <c r="C49" s="54"/>
      <c r="D49" s="54"/>
      <c r="E49" s="65"/>
      <c r="F49" s="55"/>
      <c r="G49" s="54"/>
      <c r="H49" s="55"/>
      <c r="I49" s="65">
        <f t="shared" si="0"/>
      </c>
    </row>
    <row r="50" spans="1:9" s="38" customFormat="1" ht="12">
      <c r="A50" s="53">
        <v>34</v>
      </c>
      <c r="B50" s="54"/>
      <c r="C50" s="54"/>
      <c r="D50" s="54"/>
      <c r="E50" s="65"/>
      <c r="F50" s="55"/>
      <c r="G50" s="54"/>
      <c r="H50" s="55"/>
      <c r="I50" s="65">
        <f t="shared" si="0"/>
      </c>
    </row>
    <row r="51" spans="1:9" s="38" customFormat="1" ht="12">
      <c r="A51" s="53">
        <v>35</v>
      </c>
      <c r="B51" s="54"/>
      <c r="C51" s="54"/>
      <c r="D51" s="54"/>
      <c r="E51" s="65"/>
      <c r="F51" s="55"/>
      <c r="G51" s="54"/>
      <c r="H51" s="55"/>
      <c r="I51" s="65">
        <f t="shared" si="0"/>
      </c>
    </row>
    <row r="52" spans="1:9" s="38" customFormat="1" ht="12">
      <c r="A52" s="53">
        <v>36</v>
      </c>
      <c r="B52" s="54"/>
      <c r="C52" s="54"/>
      <c r="D52" s="54"/>
      <c r="E52" s="65"/>
      <c r="F52" s="55"/>
      <c r="G52" s="54"/>
      <c r="H52" s="55"/>
      <c r="I52" s="65">
        <f t="shared" si="0"/>
      </c>
    </row>
    <row r="53" spans="1:9" s="38" customFormat="1" ht="12">
      <c r="A53" s="53">
        <v>37</v>
      </c>
      <c r="B53" s="54"/>
      <c r="C53" s="54"/>
      <c r="D53" s="54"/>
      <c r="E53" s="65"/>
      <c r="F53" s="55"/>
      <c r="G53" s="54"/>
      <c r="H53" s="55"/>
      <c r="I53" s="65">
        <f t="shared" si="0"/>
      </c>
    </row>
    <row r="54" spans="1:9" s="38" customFormat="1" ht="12">
      <c r="A54" s="53">
        <v>38</v>
      </c>
      <c r="B54" s="54"/>
      <c r="C54" s="54"/>
      <c r="D54" s="54"/>
      <c r="E54" s="65"/>
      <c r="F54" s="55"/>
      <c r="G54" s="54"/>
      <c r="H54" s="55"/>
      <c r="I54" s="65">
        <f t="shared" si="0"/>
      </c>
    </row>
    <row r="55" spans="1:9" s="38" customFormat="1" ht="12">
      <c r="A55" s="53">
        <v>39</v>
      </c>
      <c r="B55" s="54"/>
      <c r="C55" s="54"/>
      <c r="D55" s="54"/>
      <c r="E55" s="65"/>
      <c r="F55" s="55"/>
      <c r="G55" s="54"/>
      <c r="H55" s="55"/>
      <c r="I55" s="65">
        <f t="shared" si="0"/>
      </c>
    </row>
    <row r="56" spans="1:9" s="38" customFormat="1" ht="12">
      <c r="A56" s="53">
        <v>40</v>
      </c>
      <c r="B56" s="54"/>
      <c r="C56" s="54"/>
      <c r="D56" s="54"/>
      <c r="E56" s="65"/>
      <c r="F56" s="55"/>
      <c r="G56" s="54"/>
      <c r="H56" s="55"/>
      <c r="I56" s="65">
        <f t="shared" si="0"/>
      </c>
    </row>
    <row r="57" spans="1:9" s="38" customFormat="1" ht="12">
      <c r="A57" s="53">
        <v>41</v>
      </c>
      <c r="B57" s="54"/>
      <c r="C57" s="54"/>
      <c r="D57" s="54"/>
      <c r="E57" s="65"/>
      <c r="F57" s="55"/>
      <c r="G57" s="54"/>
      <c r="H57" s="55"/>
      <c r="I57" s="65">
        <f t="shared" si="0"/>
      </c>
    </row>
    <row r="58" spans="1:9" s="38" customFormat="1" ht="12">
      <c r="A58" s="53">
        <v>42</v>
      </c>
      <c r="B58" s="54"/>
      <c r="C58" s="54"/>
      <c r="D58" s="54"/>
      <c r="E58" s="65"/>
      <c r="F58" s="55"/>
      <c r="G58" s="54"/>
      <c r="H58" s="55"/>
      <c r="I58" s="65">
        <f t="shared" si="0"/>
      </c>
    </row>
    <row r="59" spans="1:9" s="38" customFormat="1" ht="12">
      <c r="A59" s="53">
        <v>43</v>
      </c>
      <c r="B59" s="54"/>
      <c r="C59" s="54"/>
      <c r="D59" s="54"/>
      <c r="E59" s="65"/>
      <c r="F59" s="55"/>
      <c r="G59" s="54"/>
      <c r="H59" s="55"/>
      <c r="I59" s="65">
        <f t="shared" si="0"/>
      </c>
    </row>
    <row r="60" spans="1:9" s="38" customFormat="1" ht="12">
      <c r="A60" s="53">
        <v>44</v>
      </c>
      <c r="B60" s="54"/>
      <c r="C60" s="54"/>
      <c r="D60" s="54"/>
      <c r="E60" s="65"/>
      <c r="F60" s="55"/>
      <c r="G60" s="54"/>
      <c r="H60" s="55"/>
      <c r="I60" s="65">
        <f t="shared" si="0"/>
      </c>
    </row>
    <row r="61" spans="1:9" s="38" customFormat="1" ht="12">
      <c r="A61" s="53">
        <v>45</v>
      </c>
      <c r="B61" s="54"/>
      <c r="C61" s="54"/>
      <c r="D61" s="54"/>
      <c r="E61" s="65"/>
      <c r="F61" s="55"/>
      <c r="G61" s="54"/>
      <c r="H61" s="55"/>
      <c r="I61" s="65">
        <f t="shared" si="0"/>
      </c>
    </row>
    <row r="62" spans="1:9" s="38" customFormat="1" ht="12">
      <c r="A62" s="53">
        <v>46</v>
      </c>
      <c r="B62" s="54"/>
      <c r="C62" s="54"/>
      <c r="D62" s="54"/>
      <c r="E62" s="65"/>
      <c r="F62" s="55"/>
      <c r="G62" s="54"/>
      <c r="H62" s="55"/>
      <c r="I62" s="65">
        <f t="shared" si="0"/>
      </c>
    </row>
    <row r="63" spans="1:9" s="38" customFormat="1" ht="12">
      <c r="A63" s="53">
        <v>47</v>
      </c>
      <c r="B63" s="54"/>
      <c r="C63" s="54"/>
      <c r="D63" s="54"/>
      <c r="E63" s="65"/>
      <c r="F63" s="55"/>
      <c r="G63" s="54"/>
      <c r="H63" s="55"/>
      <c r="I63" s="65">
        <f t="shared" si="0"/>
      </c>
    </row>
    <row r="64" spans="1:9" s="38" customFormat="1" ht="12">
      <c r="A64" s="53">
        <v>48</v>
      </c>
      <c r="B64" s="54"/>
      <c r="C64" s="54"/>
      <c r="D64" s="54"/>
      <c r="E64" s="65"/>
      <c r="F64" s="55"/>
      <c r="G64" s="54"/>
      <c r="H64" s="55"/>
      <c r="I64" s="65">
        <f t="shared" si="0"/>
      </c>
    </row>
    <row r="65" spans="1:9" s="38" customFormat="1" ht="12">
      <c r="A65" s="53">
        <v>49</v>
      </c>
      <c r="B65" s="54"/>
      <c r="C65" s="54"/>
      <c r="D65" s="54"/>
      <c r="E65" s="65"/>
      <c r="F65" s="55"/>
      <c r="G65" s="54"/>
      <c r="H65" s="55"/>
      <c r="I65" s="65">
        <f t="shared" si="0"/>
      </c>
    </row>
    <row r="66" spans="1:9" s="38" customFormat="1" ht="12">
      <c r="A66" s="53">
        <v>50</v>
      </c>
      <c r="B66" s="54"/>
      <c r="C66" s="54"/>
      <c r="D66" s="54"/>
      <c r="E66" s="65"/>
      <c r="F66" s="55"/>
      <c r="G66" s="54"/>
      <c r="H66" s="55"/>
      <c r="I66" s="65">
        <f t="shared" si="0"/>
      </c>
    </row>
    <row r="67" spans="1:9" s="38" customFormat="1" ht="12">
      <c r="A67" s="53">
        <v>51</v>
      </c>
      <c r="B67" s="54"/>
      <c r="C67" s="54"/>
      <c r="D67" s="54"/>
      <c r="E67" s="65"/>
      <c r="F67" s="55"/>
      <c r="G67" s="54"/>
      <c r="H67" s="55"/>
      <c r="I67" s="65">
        <f t="shared" si="0"/>
      </c>
    </row>
    <row r="68" spans="1:9" s="38" customFormat="1" ht="12">
      <c r="A68" s="53">
        <v>52</v>
      </c>
      <c r="B68" s="54"/>
      <c r="C68" s="54"/>
      <c r="D68" s="54"/>
      <c r="E68" s="65"/>
      <c r="F68" s="55"/>
      <c r="G68" s="54"/>
      <c r="H68" s="55"/>
      <c r="I68" s="65">
        <f t="shared" si="0"/>
      </c>
    </row>
    <row r="69" spans="1:9" s="38" customFormat="1" ht="12">
      <c r="A69" s="53">
        <v>53</v>
      </c>
      <c r="B69" s="54"/>
      <c r="C69" s="54"/>
      <c r="D69" s="54"/>
      <c r="E69" s="65"/>
      <c r="F69" s="55"/>
      <c r="G69" s="54"/>
      <c r="H69" s="55"/>
      <c r="I69" s="65">
        <f t="shared" si="0"/>
      </c>
    </row>
    <row r="70" spans="1:9" s="38" customFormat="1" ht="12">
      <c r="A70" s="53">
        <v>54</v>
      </c>
      <c r="B70" s="54"/>
      <c r="C70" s="54"/>
      <c r="D70" s="54"/>
      <c r="E70" s="65"/>
      <c r="F70" s="55"/>
      <c r="G70" s="54"/>
      <c r="H70" s="55"/>
      <c r="I70" s="65">
        <f t="shared" si="0"/>
      </c>
    </row>
    <row r="71" spans="1:9" s="38" customFormat="1" ht="12">
      <c r="A71" s="53">
        <v>55</v>
      </c>
      <c r="B71" s="54"/>
      <c r="C71" s="54"/>
      <c r="D71" s="54"/>
      <c r="E71" s="65"/>
      <c r="F71" s="55"/>
      <c r="G71" s="54"/>
      <c r="H71" s="55"/>
      <c r="I71" s="65">
        <f t="shared" si="0"/>
      </c>
    </row>
    <row r="72" spans="1:9" s="38" customFormat="1" ht="12">
      <c r="A72" s="53">
        <v>56</v>
      </c>
      <c r="B72" s="54"/>
      <c r="C72" s="54"/>
      <c r="D72" s="54"/>
      <c r="E72" s="65"/>
      <c r="F72" s="55"/>
      <c r="G72" s="54"/>
      <c r="H72" s="55"/>
      <c r="I72" s="65">
        <f t="shared" si="0"/>
      </c>
    </row>
    <row r="73" spans="1:9" s="38" customFormat="1" ht="12">
      <c r="A73" s="53">
        <v>57</v>
      </c>
      <c r="B73" s="54"/>
      <c r="C73" s="54"/>
      <c r="D73" s="54"/>
      <c r="E73" s="65"/>
      <c r="F73" s="55"/>
      <c r="G73" s="54"/>
      <c r="H73" s="55"/>
      <c r="I73" s="65">
        <f t="shared" si="0"/>
      </c>
    </row>
    <row r="74" spans="1:9" s="38" customFormat="1" ht="12">
      <c r="A74" s="53">
        <v>58</v>
      </c>
      <c r="B74" s="54"/>
      <c r="C74" s="54"/>
      <c r="D74" s="54"/>
      <c r="E74" s="65"/>
      <c r="F74" s="55"/>
      <c r="G74" s="54"/>
      <c r="H74" s="55"/>
      <c r="I74" s="65">
        <f t="shared" si="0"/>
      </c>
    </row>
    <row r="75" spans="1:9" s="38" customFormat="1" ht="12">
      <c r="A75" s="53">
        <v>59</v>
      </c>
      <c r="B75" s="54"/>
      <c r="C75" s="54"/>
      <c r="D75" s="54"/>
      <c r="E75" s="65"/>
      <c r="F75" s="55"/>
      <c r="G75" s="54"/>
      <c r="H75" s="55"/>
      <c r="I75" s="65">
        <f t="shared" si="0"/>
      </c>
    </row>
    <row r="76" spans="1:9" s="38" customFormat="1" ht="12">
      <c r="A76" s="53">
        <v>60</v>
      </c>
      <c r="B76" s="54"/>
      <c r="C76" s="54"/>
      <c r="D76" s="54"/>
      <c r="E76" s="65"/>
      <c r="F76" s="55"/>
      <c r="G76" s="54"/>
      <c r="H76" s="55"/>
      <c r="I76" s="65">
        <f t="shared" si="0"/>
      </c>
    </row>
    <row r="77" spans="1:9" s="38" customFormat="1" ht="12">
      <c r="A77" s="53">
        <v>61</v>
      </c>
      <c r="B77" s="54"/>
      <c r="C77" s="54"/>
      <c r="D77" s="54"/>
      <c r="E77" s="65"/>
      <c r="F77" s="55"/>
      <c r="G77" s="54"/>
      <c r="H77" s="55"/>
      <c r="I77" s="65">
        <f t="shared" si="0"/>
      </c>
    </row>
    <row r="78" spans="1:9" s="38" customFormat="1" ht="12">
      <c r="A78" s="53">
        <v>62</v>
      </c>
      <c r="B78" s="54"/>
      <c r="C78" s="54"/>
      <c r="D78" s="54"/>
      <c r="E78" s="65"/>
      <c r="F78" s="55"/>
      <c r="G78" s="54"/>
      <c r="H78" s="55"/>
      <c r="I78" s="65">
        <f t="shared" si="0"/>
      </c>
    </row>
    <row r="79" spans="1:9" s="38" customFormat="1" ht="12">
      <c r="A79" s="53">
        <v>63</v>
      </c>
      <c r="B79" s="54"/>
      <c r="C79" s="54"/>
      <c r="D79" s="54"/>
      <c r="E79" s="65"/>
      <c r="F79" s="55"/>
      <c r="G79" s="54"/>
      <c r="H79" s="55"/>
      <c r="I79" s="65">
        <f t="shared" si="0"/>
      </c>
    </row>
    <row r="80" spans="1:9" s="38" customFormat="1" ht="12">
      <c r="A80" s="53">
        <v>64</v>
      </c>
      <c r="B80" s="54"/>
      <c r="C80" s="54"/>
      <c r="D80" s="54"/>
      <c r="E80" s="65"/>
      <c r="F80" s="55"/>
      <c r="G80" s="54"/>
      <c r="H80" s="55"/>
      <c r="I80" s="65">
        <f t="shared" si="0"/>
      </c>
    </row>
    <row r="81" spans="1:9" s="38" customFormat="1" ht="12">
      <c r="A81" s="53">
        <v>65</v>
      </c>
      <c r="B81" s="54"/>
      <c r="C81" s="54"/>
      <c r="D81" s="54"/>
      <c r="E81" s="65"/>
      <c r="F81" s="55"/>
      <c r="G81" s="54"/>
      <c r="H81" s="55"/>
      <c r="I81" s="65">
        <f t="shared" si="0"/>
      </c>
    </row>
    <row r="82" spans="1:9" s="38" customFormat="1" ht="12">
      <c r="A82" s="53">
        <v>66</v>
      </c>
      <c r="B82" s="54"/>
      <c r="C82" s="54"/>
      <c r="D82" s="54"/>
      <c r="E82" s="65"/>
      <c r="F82" s="55"/>
      <c r="G82" s="54"/>
      <c r="H82" s="55"/>
      <c r="I82" s="65">
        <f aca="true" t="shared" si="1" ref="I82:I108">IF(G82&gt;0,H82/G82,"")</f>
      </c>
    </row>
    <row r="83" spans="1:9" s="38" customFormat="1" ht="12">
      <c r="A83" s="53">
        <v>67</v>
      </c>
      <c r="B83" s="54"/>
      <c r="C83" s="54"/>
      <c r="D83" s="54"/>
      <c r="E83" s="65"/>
      <c r="F83" s="55"/>
      <c r="G83" s="54"/>
      <c r="H83" s="55"/>
      <c r="I83" s="65">
        <f t="shared" si="1"/>
      </c>
    </row>
    <row r="84" spans="1:9" s="38" customFormat="1" ht="12">
      <c r="A84" s="53">
        <v>68</v>
      </c>
      <c r="B84" s="54"/>
      <c r="C84" s="54"/>
      <c r="D84" s="54"/>
      <c r="E84" s="65"/>
      <c r="F84" s="55"/>
      <c r="G84" s="54"/>
      <c r="H84" s="55"/>
      <c r="I84" s="65">
        <f t="shared" si="1"/>
      </c>
    </row>
    <row r="85" spans="1:9" s="38" customFormat="1" ht="12">
      <c r="A85" s="53">
        <v>69</v>
      </c>
      <c r="B85" s="54"/>
      <c r="C85" s="54"/>
      <c r="D85" s="54"/>
      <c r="E85" s="65"/>
      <c r="F85" s="55"/>
      <c r="G85" s="54"/>
      <c r="H85" s="55"/>
      <c r="I85" s="65">
        <f t="shared" si="1"/>
      </c>
    </row>
    <row r="86" spans="1:9" s="38" customFormat="1" ht="12">
      <c r="A86" s="53">
        <v>70</v>
      </c>
      <c r="B86" s="54"/>
      <c r="C86" s="54"/>
      <c r="D86" s="54"/>
      <c r="E86" s="65"/>
      <c r="F86" s="55"/>
      <c r="G86" s="54"/>
      <c r="H86" s="55"/>
      <c r="I86" s="65">
        <f t="shared" si="1"/>
      </c>
    </row>
    <row r="87" spans="1:9" s="38" customFormat="1" ht="12">
      <c r="A87" s="53">
        <v>71</v>
      </c>
      <c r="B87" s="54"/>
      <c r="C87" s="54"/>
      <c r="D87" s="54"/>
      <c r="E87" s="65"/>
      <c r="F87" s="55"/>
      <c r="G87" s="54"/>
      <c r="H87" s="55"/>
      <c r="I87" s="65">
        <f t="shared" si="1"/>
      </c>
    </row>
    <row r="88" spans="1:9" s="38" customFormat="1" ht="12">
      <c r="A88" s="53">
        <v>72</v>
      </c>
      <c r="B88" s="54"/>
      <c r="C88" s="54"/>
      <c r="D88" s="54"/>
      <c r="E88" s="65"/>
      <c r="F88" s="55"/>
      <c r="G88" s="54"/>
      <c r="H88" s="55"/>
      <c r="I88" s="65">
        <f t="shared" si="1"/>
      </c>
    </row>
    <row r="89" spans="1:9" s="38" customFormat="1" ht="12">
      <c r="A89" s="53">
        <v>73</v>
      </c>
      <c r="B89" s="54"/>
      <c r="C89" s="54"/>
      <c r="D89" s="54"/>
      <c r="E89" s="65"/>
      <c r="F89" s="55"/>
      <c r="G89" s="54"/>
      <c r="H89" s="55"/>
      <c r="I89" s="65">
        <f t="shared" si="1"/>
      </c>
    </row>
    <row r="90" spans="1:9" s="38" customFormat="1" ht="12">
      <c r="A90" s="53">
        <v>74</v>
      </c>
      <c r="B90" s="54"/>
      <c r="C90" s="54"/>
      <c r="D90" s="54"/>
      <c r="E90" s="65"/>
      <c r="F90" s="55"/>
      <c r="G90" s="54"/>
      <c r="H90" s="55"/>
      <c r="I90" s="65">
        <f t="shared" si="1"/>
      </c>
    </row>
    <row r="91" spans="1:9" s="38" customFormat="1" ht="12">
      <c r="A91" s="53">
        <v>75</v>
      </c>
      <c r="B91" s="54"/>
      <c r="C91" s="54"/>
      <c r="D91" s="54"/>
      <c r="E91" s="65"/>
      <c r="F91" s="55"/>
      <c r="G91" s="54"/>
      <c r="H91" s="55"/>
      <c r="I91" s="65">
        <f t="shared" si="1"/>
      </c>
    </row>
    <row r="92" spans="1:9" s="38" customFormat="1" ht="12">
      <c r="A92" s="53">
        <v>76</v>
      </c>
      <c r="B92" s="54"/>
      <c r="C92" s="54"/>
      <c r="D92" s="54"/>
      <c r="E92" s="65"/>
      <c r="F92" s="55"/>
      <c r="G92" s="54"/>
      <c r="H92" s="55"/>
      <c r="I92" s="65">
        <f t="shared" si="1"/>
      </c>
    </row>
    <row r="93" spans="1:9" s="38" customFormat="1" ht="12">
      <c r="A93" s="53">
        <v>77</v>
      </c>
      <c r="B93" s="54"/>
      <c r="C93" s="54"/>
      <c r="D93" s="54"/>
      <c r="E93" s="65"/>
      <c r="F93" s="55"/>
      <c r="G93" s="54"/>
      <c r="H93" s="55"/>
      <c r="I93" s="65">
        <f t="shared" si="1"/>
      </c>
    </row>
    <row r="94" spans="1:9" s="38" customFormat="1" ht="12">
      <c r="A94" s="53">
        <v>78</v>
      </c>
      <c r="B94" s="54"/>
      <c r="C94" s="54"/>
      <c r="D94" s="54"/>
      <c r="E94" s="65"/>
      <c r="F94" s="55"/>
      <c r="G94" s="54"/>
      <c r="H94" s="55"/>
      <c r="I94" s="65">
        <f t="shared" si="1"/>
      </c>
    </row>
    <row r="95" spans="1:9" s="38" customFormat="1" ht="12">
      <c r="A95" s="53">
        <v>79</v>
      </c>
      <c r="B95" s="54"/>
      <c r="C95" s="54"/>
      <c r="D95" s="54"/>
      <c r="E95" s="65"/>
      <c r="F95" s="55"/>
      <c r="G95" s="54"/>
      <c r="H95" s="55"/>
      <c r="I95" s="65">
        <f t="shared" si="1"/>
      </c>
    </row>
    <row r="96" spans="1:9" s="38" customFormat="1" ht="12">
      <c r="A96" s="53">
        <v>80</v>
      </c>
      <c r="B96" s="54"/>
      <c r="C96" s="54"/>
      <c r="D96" s="54"/>
      <c r="E96" s="65"/>
      <c r="F96" s="55"/>
      <c r="G96" s="54"/>
      <c r="H96" s="55"/>
      <c r="I96" s="65">
        <f t="shared" si="1"/>
      </c>
    </row>
    <row r="97" spans="1:9" s="38" customFormat="1" ht="12">
      <c r="A97" s="53">
        <v>81</v>
      </c>
      <c r="B97" s="54"/>
      <c r="C97" s="54"/>
      <c r="D97" s="54"/>
      <c r="E97" s="65"/>
      <c r="F97" s="55"/>
      <c r="G97" s="54"/>
      <c r="H97" s="55"/>
      <c r="I97" s="65">
        <f t="shared" si="1"/>
      </c>
    </row>
    <row r="98" spans="1:9" s="38" customFormat="1" ht="12">
      <c r="A98" s="53">
        <v>82</v>
      </c>
      <c r="B98" s="54"/>
      <c r="C98" s="54"/>
      <c r="D98" s="54"/>
      <c r="E98" s="65"/>
      <c r="F98" s="55"/>
      <c r="G98" s="54"/>
      <c r="H98" s="55"/>
      <c r="I98" s="65">
        <f t="shared" si="1"/>
      </c>
    </row>
    <row r="99" spans="1:9" s="38" customFormat="1" ht="12">
      <c r="A99" s="53">
        <v>83</v>
      </c>
      <c r="B99" s="54"/>
      <c r="C99" s="54"/>
      <c r="D99" s="54"/>
      <c r="E99" s="65"/>
      <c r="F99" s="55"/>
      <c r="G99" s="54"/>
      <c r="H99" s="55"/>
      <c r="I99" s="65">
        <f t="shared" si="1"/>
      </c>
    </row>
    <row r="100" spans="1:9" s="38" customFormat="1" ht="12">
      <c r="A100" s="53">
        <v>84</v>
      </c>
      <c r="B100" s="54"/>
      <c r="C100" s="54"/>
      <c r="D100" s="54"/>
      <c r="E100" s="65"/>
      <c r="F100" s="55"/>
      <c r="G100" s="54"/>
      <c r="H100" s="55"/>
      <c r="I100" s="65">
        <f t="shared" si="1"/>
      </c>
    </row>
    <row r="101" spans="1:9" s="38" customFormat="1" ht="12">
      <c r="A101" s="53">
        <v>85</v>
      </c>
      <c r="B101" s="54"/>
      <c r="C101" s="54"/>
      <c r="D101" s="54"/>
      <c r="E101" s="65"/>
      <c r="F101" s="55"/>
      <c r="G101" s="54"/>
      <c r="H101" s="55"/>
      <c r="I101" s="65">
        <f t="shared" si="1"/>
      </c>
    </row>
    <row r="102" spans="1:9" s="38" customFormat="1" ht="12">
      <c r="A102" s="53">
        <v>86</v>
      </c>
      <c r="B102" s="54"/>
      <c r="C102" s="54"/>
      <c r="D102" s="54"/>
      <c r="E102" s="65"/>
      <c r="F102" s="55"/>
      <c r="G102" s="54"/>
      <c r="H102" s="55"/>
      <c r="I102" s="65">
        <f t="shared" si="1"/>
      </c>
    </row>
    <row r="103" spans="1:9" s="38" customFormat="1" ht="12">
      <c r="A103" s="53">
        <v>87</v>
      </c>
      <c r="B103" s="54"/>
      <c r="C103" s="54"/>
      <c r="D103" s="54"/>
      <c r="E103" s="65"/>
      <c r="F103" s="55"/>
      <c r="G103" s="54"/>
      <c r="H103" s="55"/>
      <c r="I103" s="65">
        <f t="shared" si="1"/>
      </c>
    </row>
    <row r="104" spans="1:9" s="38" customFormat="1" ht="12">
      <c r="A104" s="53">
        <v>88</v>
      </c>
      <c r="B104" s="54"/>
      <c r="C104" s="54"/>
      <c r="D104" s="54"/>
      <c r="E104" s="65"/>
      <c r="F104" s="55"/>
      <c r="G104" s="54"/>
      <c r="H104" s="55"/>
      <c r="I104" s="65">
        <f t="shared" si="1"/>
      </c>
    </row>
    <row r="105" spans="1:9" s="38" customFormat="1" ht="12">
      <c r="A105" s="53">
        <v>89</v>
      </c>
      <c r="B105" s="54"/>
      <c r="C105" s="54"/>
      <c r="D105" s="54"/>
      <c r="E105" s="65"/>
      <c r="F105" s="55"/>
      <c r="G105" s="54"/>
      <c r="H105" s="55"/>
      <c r="I105" s="65">
        <f t="shared" si="1"/>
      </c>
    </row>
    <row r="106" spans="1:9" s="38" customFormat="1" ht="12">
      <c r="A106" s="53">
        <v>90</v>
      </c>
      <c r="B106" s="54"/>
      <c r="C106" s="54"/>
      <c r="D106" s="54"/>
      <c r="E106" s="65"/>
      <c r="F106" s="55"/>
      <c r="G106" s="54"/>
      <c r="H106" s="55"/>
      <c r="I106" s="65">
        <f t="shared" si="1"/>
      </c>
    </row>
    <row r="107" spans="1:9" s="38" customFormat="1" ht="12">
      <c r="A107" s="53">
        <v>91</v>
      </c>
      <c r="B107" s="54"/>
      <c r="C107" s="54"/>
      <c r="D107" s="54"/>
      <c r="E107" s="65"/>
      <c r="F107" s="55"/>
      <c r="G107" s="54"/>
      <c r="H107" s="55"/>
      <c r="I107" s="65">
        <f t="shared" si="1"/>
      </c>
    </row>
    <row r="108" spans="1:9" s="38" customFormat="1" ht="12">
      <c r="A108" s="53">
        <v>92</v>
      </c>
      <c r="B108" s="54"/>
      <c r="C108" s="54"/>
      <c r="D108" s="54"/>
      <c r="E108" s="65"/>
      <c r="F108" s="55"/>
      <c r="G108" s="54"/>
      <c r="H108" s="55"/>
      <c r="I108" s="65">
        <f t="shared" si="1"/>
      </c>
    </row>
    <row r="109" spans="1:7" s="38" customFormat="1" ht="12">
      <c r="A109" s="2"/>
      <c r="B109" s="2"/>
      <c r="C109" s="2"/>
      <c r="D109" s="2"/>
      <c r="E109" s="2"/>
      <c r="G109" s="2"/>
    </row>
  </sheetData>
  <sheetProtection/>
  <printOptions/>
  <pageMargins left="0.75" right="0.75" top="1" bottom="1" header="0.5" footer="0.5"/>
  <pageSetup fitToHeight="4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1"/>
  <sheetViews>
    <sheetView zoomScalePageLayoutView="0" workbookViewId="0" topLeftCell="A3">
      <selection activeCell="C20" sqref="C20"/>
    </sheetView>
  </sheetViews>
  <sheetFormatPr defaultColWidth="9.140625" defaultRowHeight="12.75"/>
  <cols>
    <col min="2" max="2" width="10.57421875" style="39" customWidth="1"/>
    <col min="4" max="4" width="10.140625" style="0" customWidth="1"/>
    <col min="5" max="5" width="12.421875" style="0" customWidth="1"/>
    <col min="6" max="6" width="95.28125" style="0" customWidth="1"/>
  </cols>
  <sheetData>
    <row r="2" spans="1:2" ht="12.75">
      <c r="A2" s="46"/>
      <c r="B2" s="46" t="s">
        <v>76</v>
      </c>
    </row>
    <row r="3" ht="12">
      <c r="B3"/>
    </row>
    <row r="4" spans="2:6" ht="25.5">
      <c r="B4"/>
      <c r="C4" s="72" t="s">
        <v>57</v>
      </c>
      <c r="D4" s="72" t="s">
        <v>51</v>
      </c>
      <c r="E4" s="72" t="s">
        <v>59</v>
      </c>
      <c r="F4" s="73" t="s">
        <v>23</v>
      </c>
    </row>
    <row r="5" spans="2:6" ht="12">
      <c r="B5"/>
      <c r="C5" s="52">
        <v>1</v>
      </c>
      <c r="D5" s="52" t="s">
        <v>50</v>
      </c>
      <c r="E5" s="52">
        <v>5</v>
      </c>
      <c r="F5" s="68" t="s">
        <v>49</v>
      </c>
    </row>
    <row r="6" spans="2:6" ht="12">
      <c r="B6"/>
      <c r="C6" s="56">
        <v>2</v>
      </c>
      <c r="D6" s="56" t="s">
        <v>52</v>
      </c>
      <c r="E6" s="56">
        <v>3</v>
      </c>
      <c r="F6" s="69" t="s">
        <v>48</v>
      </c>
    </row>
    <row r="7" spans="2:6" ht="12">
      <c r="B7"/>
      <c r="C7" s="56">
        <v>3</v>
      </c>
      <c r="D7" s="56" t="s">
        <v>53</v>
      </c>
      <c r="E7" s="56">
        <v>2</v>
      </c>
      <c r="F7" s="69" t="s">
        <v>47</v>
      </c>
    </row>
    <row r="8" spans="2:6" ht="12">
      <c r="B8"/>
      <c r="C8" s="56">
        <v>4</v>
      </c>
      <c r="D8" s="56" t="s">
        <v>54</v>
      </c>
      <c r="E8" s="56">
        <v>3</v>
      </c>
      <c r="F8" s="69" t="s">
        <v>44</v>
      </c>
    </row>
    <row r="9" spans="2:6" ht="12">
      <c r="B9"/>
      <c r="C9" s="56">
        <v>5</v>
      </c>
      <c r="D9" s="56" t="s">
        <v>55</v>
      </c>
      <c r="E9" s="56">
        <v>2</v>
      </c>
      <c r="F9" s="69" t="s">
        <v>45</v>
      </c>
    </row>
    <row r="10" spans="2:6" ht="12">
      <c r="B10"/>
      <c r="C10" s="70">
        <v>6</v>
      </c>
      <c r="D10" s="70" t="s">
        <v>56</v>
      </c>
      <c r="E10" s="70">
        <v>1</v>
      </c>
      <c r="F10" s="71" t="s">
        <v>46</v>
      </c>
    </row>
    <row r="11" ht="12">
      <c r="B11"/>
    </row>
    <row r="12" ht="24.75">
      <c r="F12" s="63" t="s">
        <v>43</v>
      </c>
    </row>
    <row r="13" ht="12">
      <c r="F13" s="63"/>
    </row>
    <row r="14" spans="5:6" ht="13.5">
      <c r="E14" s="47" t="s">
        <v>12</v>
      </c>
      <c r="F14" s="76" t="e">
        <f>doktorant</f>
        <v>#REF!</v>
      </c>
    </row>
    <row r="15" ht="12">
      <c r="B15"/>
    </row>
    <row r="16" spans="2:6" ht="12.75">
      <c r="B16"/>
      <c r="F16" s="44" t="s">
        <v>14</v>
      </c>
    </row>
    <row r="17" ht="12">
      <c r="B17"/>
    </row>
    <row r="18" spans="1:7" s="2" customFormat="1" ht="25.5">
      <c r="A18" s="67" t="s">
        <v>32</v>
      </c>
      <c r="B18" s="67" t="s">
        <v>37</v>
      </c>
      <c r="C18" s="67" t="s">
        <v>22</v>
      </c>
      <c r="D18" s="67" t="str">
        <f>C4</f>
        <v>lp pkt wyst.</v>
      </c>
      <c r="E18" s="67" t="s">
        <v>51</v>
      </c>
      <c r="F18" s="67" t="s">
        <v>6</v>
      </c>
      <c r="G18" s="67" t="s">
        <v>25</v>
      </c>
    </row>
    <row r="19" spans="1:7" ht="12">
      <c r="A19" s="57">
        <v>1</v>
      </c>
      <c r="B19" s="50" t="s">
        <v>35</v>
      </c>
      <c r="C19" s="58">
        <v>2019</v>
      </c>
      <c r="D19" s="58">
        <v>1</v>
      </c>
      <c r="E19" s="52" t="str">
        <f aca="true" t="shared" si="0" ref="E19:E50">IF($D19="","",INDEX(pkt_konf,$D19,1))</f>
        <v>MiędzWyk</v>
      </c>
      <c r="F19" s="59" t="s">
        <v>26</v>
      </c>
      <c r="G19" s="52">
        <f aca="true" t="shared" si="1" ref="G19:G50">IF($D19="","",INDEX(pkt_konf,$D19,2))</f>
        <v>5</v>
      </c>
    </row>
    <row r="20" spans="1:7" ht="12">
      <c r="A20" s="60">
        <v>2</v>
      </c>
      <c r="B20" s="54" t="s">
        <v>35</v>
      </c>
      <c r="C20" s="61">
        <v>2019</v>
      </c>
      <c r="D20" s="61">
        <v>3</v>
      </c>
      <c r="E20" s="56" t="str">
        <f t="shared" si="0"/>
        <v>MiędzPla</v>
      </c>
      <c r="F20" s="62" t="s">
        <v>27</v>
      </c>
      <c r="G20" s="56">
        <f t="shared" si="1"/>
        <v>2</v>
      </c>
    </row>
    <row r="21" spans="1:7" ht="12">
      <c r="A21" s="60">
        <v>3</v>
      </c>
      <c r="B21" s="54"/>
      <c r="C21" s="61"/>
      <c r="D21" s="61"/>
      <c r="E21" s="56">
        <f t="shared" si="0"/>
      </c>
      <c r="F21" s="62"/>
      <c r="G21" s="56">
        <f t="shared" si="1"/>
      </c>
    </row>
    <row r="22" spans="1:7" ht="12">
      <c r="A22" s="60">
        <v>4</v>
      </c>
      <c r="B22" s="54"/>
      <c r="C22" s="61"/>
      <c r="D22" s="61"/>
      <c r="E22" s="56">
        <f t="shared" si="0"/>
      </c>
      <c r="F22" s="62"/>
      <c r="G22" s="56">
        <f t="shared" si="1"/>
      </c>
    </row>
    <row r="23" spans="1:7" ht="12">
      <c r="A23" s="60">
        <v>5</v>
      </c>
      <c r="B23" s="54"/>
      <c r="C23" s="61"/>
      <c r="D23" s="61"/>
      <c r="E23" s="56">
        <f t="shared" si="0"/>
      </c>
      <c r="F23" s="62"/>
      <c r="G23" s="56">
        <f t="shared" si="1"/>
      </c>
    </row>
    <row r="24" spans="1:7" ht="12">
      <c r="A24" s="60">
        <v>6</v>
      </c>
      <c r="B24" s="54"/>
      <c r="C24" s="61"/>
      <c r="D24" s="61"/>
      <c r="E24" s="56">
        <f t="shared" si="0"/>
      </c>
      <c r="F24" s="62"/>
      <c r="G24" s="56">
        <f t="shared" si="1"/>
      </c>
    </row>
    <row r="25" spans="1:7" ht="12">
      <c r="A25" s="60">
        <v>7</v>
      </c>
      <c r="B25" s="54"/>
      <c r="C25" s="61"/>
      <c r="D25" s="61"/>
      <c r="E25" s="56">
        <f t="shared" si="0"/>
      </c>
      <c r="F25" s="62"/>
      <c r="G25" s="56">
        <f t="shared" si="1"/>
      </c>
    </row>
    <row r="26" spans="1:7" ht="12">
      <c r="A26" s="60">
        <v>8</v>
      </c>
      <c r="B26" s="54"/>
      <c r="C26" s="61"/>
      <c r="D26" s="61"/>
      <c r="E26" s="56">
        <f t="shared" si="0"/>
      </c>
      <c r="F26" s="62"/>
      <c r="G26" s="56">
        <f t="shared" si="1"/>
      </c>
    </row>
    <row r="27" spans="1:7" ht="12">
      <c r="A27" s="60">
        <v>9</v>
      </c>
      <c r="B27" s="54"/>
      <c r="C27" s="61"/>
      <c r="D27" s="61"/>
      <c r="E27" s="56">
        <f t="shared" si="0"/>
      </c>
      <c r="F27" s="62"/>
      <c r="G27" s="56">
        <f t="shared" si="1"/>
      </c>
    </row>
    <row r="28" spans="1:7" ht="12">
      <c r="A28" s="60">
        <v>10</v>
      </c>
      <c r="B28" s="54"/>
      <c r="C28" s="61"/>
      <c r="D28" s="61"/>
      <c r="E28" s="56">
        <f t="shared" si="0"/>
      </c>
      <c r="F28" s="62"/>
      <c r="G28" s="56">
        <f t="shared" si="1"/>
      </c>
    </row>
    <row r="29" spans="1:7" ht="12">
      <c r="A29" s="60">
        <v>11</v>
      </c>
      <c r="B29" s="54"/>
      <c r="C29" s="61"/>
      <c r="D29" s="61"/>
      <c r="E29" s="56">
        <f t="shared" si="0"/>
      </c>
      <c r="F29" s="62"/>
      <c r="G29" s="56">
        <f t="shared" si="1"/>
      </c>
    </row>
    <row r="30" spans="1:7" ht="12">
      <c r="A30" s="60">
        <v>12</v>
      </c>
      <c r="B30" s="54"/>
      <c r="C30" s="61"/>
      <c r="D30" s="61"/>
      <c r="E30" s="56">
        <f t="shared" si="0"/>
      </c>
      <c r="F30" s="62"/>
      <c r="G30" s="56">
        <f t="shared" si="1"/>
      </c>
    </row>
    <row r="31" spans="1:7" ht="12">
      <c r="A31" s="60">
        <v>13</v>
      </c>
      <c r="B31" s="54"/>
      <c r="C31" s="61"/>
      <c r="D31" s="61"/>
      <c r="E31" s="56">
        <f t="shared" si="0"/>
      </c>
      <c r="F31" s="62"/>
      <c r="G31" s="56">
        <f t="shared" si="1"/>
      </c>
    </row>
    <row r="32" spans="1:7" ht="12">
      <c r="A32" s="60">
        <v>14</v>
      </c>
      <c r="B32" s="54"/>
      <c r="C32" s="61"/>
      <c r="D32" s="61"/>
      <c r="E32" s="56">
        <f t="shared" si="0"/>
      </c>
      <c r="F32" s="62"/>
      <c r="G32" s="56">
        <f t="shared" si="1"/>
      </c>
    </row>
    <row r="33" spans="1:7" ht="12">
      <c r="A33" s="60">
        <v>15</v>
      </c>
      <c r="B33" s="54"/>
      <c r="C33" s="61"/>
      <c r="D33" s="61"/>
      <c r="E33" s="56">
        <f t="shared" si="0"/>
      </c>
      <c r="F33" s="62"/>
      <c r="G33" s="56">
        <f t="shared" si="1"/>
      </c>
    </row>
    <row r="34" spans="1:7" ht="12">
      <c r="A34" s="60">
        <v>16</v>
      </c>
      <c r="B34" s="54"/>
      <c r="C34" s="61"/>
      <c r="D34" s="61"/>
      <c r="E34" s="56">
        <f t="shared" si="0"/>
      </c>
      <c r="F34" s="62"/>
      <c r="G34" s="56">
        <f t="shared" si="1"/>
      </c>
    </row>
    <row r="35" spans="1:7" ht="12">
      <c r="A35" s="60">
        <v>17</v>
      </c>
      <c r="B35" s="54"/>
      <c r="C35" s="61"/>
      <c r="D35" s="61"/>
      <c r="E35" s="56">
        <f t="shared" si="0"/>
      </c>
      <c r="F35" s="62"/>
      <c r="G35" s="56">
        <f t="shared" si="1"/>
      </c>
    </row>
    <row r="36" spans="1:7" ht="12">
      <c r="A36" s="60">
        <v>18</v>
      </c>
      <c r="B36" s="54"/>
      <c r="C36" s="61"/>
      <c r="D36" s="61"/>
      <c r="E36" s="56">
        <f t="shared" si="0"/>
      </c>
      <c r="F36" s="62"/>
      <c r="G36" s="56">
        <f t="shared" si="1"/>
      </c>
    </row>
    <row r="37" spans="1:7" ht="12">
      <c r="A37" s="60">
        <v>19</v>
      </c>
      <c r="B37" s="54"/>
      <c r="C37" s="61"/>
      <c r="D37" s="61"/>
      <c r="E37" s="56">
        <f t="shared" si="0"/>
      </c>
      <c r="F37" s="62"/>
      <c r="G37" s="56">
        <f t="shared" si="1"/>
      </c>
    </row>
    <row r="38" spans="1:7" ht="12">
      <c r="A38" s="60">
        <v>20</v>
      </c>
      <c r="B38" s="54"/>
      <c r="C38" s="61"/>
      <c r="D38" s="61"/>
      <c r="E38" s="56">
        <f t="shared" si="0"/>
      </c>
      <c r="F38" s="62"/>
      <c r="G38" s="56">
        <f t="shared" si="1"/>
      </c>
    </row>
    <row r="39" spans="1:7" ht="12">
      <c r="A39" s="60">
        <v>21</v>
      </c>
      <c r="B39" s="54"/>
      <c r="C39" s="61"/>
      <c r="D39" s="61"/>
      <c r="E39" s="56">
        <f t="shared" si="0"/>
      </c>
      <c r="F39" s="62"/>
      <c r="G39" s="56">
        <f t="shared" si="1"/>
      </c>
    </row>
    <row r="40" spans="1:7" ht="12">
      <c r="A40" s="60">
        <v>22</v>
      </c>
      <c r="B40" s="54"/>
      <c r="C40" s="61"/>
      <c r="D40" s="61"/>
      <c r="E40" s="56">
        <f t="shared" si="0"/>
      </c>
      <c r="F40" s="62"/>
      <c r="G40" s="56">
        <f t="shared" si="1"/>
      </c>
    </row>
    <row r="41" spans="1:7" ht="12">
      <c r="A41" s="60">
        <v>23</v>
      </c>
      <c r="B41" s="54"/>
      <c r="C41" s="61"/>
      <c r="D41" s="61"/>
      <c r="E41" s="56">
        <f t="shared" si="0"/>
      </c>
      <c r="F41" s="62"/>
      <c r="G41" s="56">
        <f t="shared" si="1"/>
      </c>
    </row>
    <row r="42" spans="1:7" ht="12">
      <c r="A42" s="60">
        <v>24</v>
      </c>
      <c r="B42" s="54"/>
      <c r="C42" s="61"/>
      <c r="D42" s="61"/>
      <c r="E42" s="56">
        <f t="shared" si="0"/>
      </c>
      <c r="F42" s="62"/>
      <c r="G42" s="56">
        <f t="shared" si="1"/>
      </c>
    </row>
    <row r="43" spans="1:7" ht="12">
      <c r="A43" s="60">
        <v>25</v>
      </c>
      <c r="B43" s="54"/>
      <c r="C43" s="62"/>
      <c r="D43" s="62"/>
      <c r="E43" s="56">
        <f t="shared" si="0"/>
      </c>
      <c r="F43" s="62"/>
      <c r="G43" s="56">
        <f t="shared" si="1"/>
      </c>
    </row>
    <row r="44" spans="1:7" ht="12">
      <c r="A44" s="60">
        <v>26</v>
      </c>
      <c r="B44" s="54"/>
      <c r="C44" s="62"/>
      <c r="D44" s="62"/>
      <c r="E44" s="56">
        <f t="shared" si="0"/>
      </c>
      <c r="F44" s="62"/>
      <c r="G44" s="56">
        <f t="shared" si="1"/>
      </c>
    </row>
    <row r="45" spans="1:7" ht="12">
      <c r="A45" s="60">
        <v>27</v>
      </c>
      <c r="B45" s="54"/>
      <c r="C45" s="62"/>
      <c r="D45" s="62"/>
      <c r="E45" s="56">
        <f t="shared" si="0"/>
      </c>
      <c r="F45" s="62"/>
      <c r="G45" s="56">
        <f t="shared" si="1"/>
      </c>
    </row>
    <row r="46" spans="1:7" ht="12">
      <c r="A46" s="60">
        <v>28</v>
      </c>
      <c r="B46" s="54"/>
      <c r="C46" s="62"/>
      <c r="D46" s="62"/>
      <c r="E46" s="56">
        <f t="shared" si="0"/>
      </c>
      <c r="F46" s="62"/>
      <c r="G46" s="56">
        <f t="shared" si="1"/>
      </c>
    </row>
    <row r="47" spans="1:7" ht="12">
      <c r="A47" s="60">
        <v>29</v>
      </c>
      <c r="B47" s="54"/>
      <c r="C47" s="62"/>
      <c r="D47" s="62"/>
      <c r="E47" s="56">
        <f t="shared" si="0"/>
      </c>
      <c r="F47" s="62"/>
      <c r="G47" s="56">
        <f t="shared" si="1"/>
      </c>
    </row>
    <row r="48" spans="1:7" ht="12">
      <c r="A48" s="60">
        <v>30</v>
      </c>
      <c r="B48" s="54"/>
      <c r="C48" s="62"/>
      <c r="D48" s="62"/>
      <c r="E48" s="56">
        <f t="shared" si="0"/>
      </c>
      <c r="F48" s="62"/>
      <c r="G48" s="56">
        <f t="shared" si="1"/>
      </c>
    </row>
    <row r="49" spans="1:7" ht="12">
      <c r="A49" s="60">
        <v>31</v>
      </c>
      <c r="B49" s="54"/>
      <c r="C49" s="62"/>
      <c r="D49" s="62"/>
      <c r="E49" s="56">
        <f t="shared" si="0"/>
      </c>
      <c r="F49" s="62"/>
      <c r="G49" s="56">
        <f t="shared" si="1"/>
      </c>
    </row>
    <row r="50" spans="1:7" ht="12">
      <c r="A50" s="60">
        <v>32</v>
      </c>
      <c r="B50" s="54"/>
      <c r="C50" s="62"/>
      <c r="D50" s="62"/>
      <c r="E50" s="56">
        <f t="shared" si="0"/>
      </c>
      <c r="F50" s="62"/>
      <c r="G50" s="56">
        <f t="shared" si="1"/>
      </c>
    </row>
    <row r="51" spans="1:7" ht="12">
      <c r="A51" s="60">
        <v>33</v>
      </c>
      <c r="B51" s="54"/>
      <c r="C51" s="62"/>
      <c r="D51" s="62"/>
      <c r="E51" s="56">
        <f aca="true" t="shared" si="2" ref="E51:E82">IF($D51="","",INDEX(pkt_konf,$D51,1))</f>
      </c>
      <c r="F51" s="62"/>
      <c r="G51" s="56">
        <f aca="true" t="shared" si="3" ref="G51:G82">IF($D51="","",INDEX(pkt_konf,$D51,2))</f>
      </c>
    </row>
    <row r="52" spans="1:7" ht="12">
      <c r="A52" s="60">
        <v>34</v>
      </c>
      <c r="B52" s="54"/>
      <c r="C52" s="62"/>
      <c r="D52" s="62"/>
      <c r="E52" s="56">
        <f t="shared" si="2"/>
      </c>
      <c r="F52" s="62"/>
      <c r="G52" s="56">
        <f t="shared" si="3"/>
      </c>
    </row>
    <row r="53" spans="1:7" ht="12">
      <c r="A53" s="60">
        <v>35</v>
      </c>
      <c r="B53" s="54"/>
      <c r="C53" s="62"/>
      <c r="D53" s="62"/>
      <c r="E53" s="56">
        <f t="shared" si="2"/>
      </c>
      <c r="F53" s="62"/>
      <c r="G53" s="56">
        <f t="shared" si="3"/>
      </c>
    </row>
    <row r="54" spans="1:7" ht="12">
      <c r="A54" s="60">
        <v>36</v>
      </c>
      <c r="B54" s="54"/>
      <c r="C54" s="62"/>
      <c r="D54" s="62"/>
      <c r="E54" s="56">
        <f t="shared" si="2"/>
      </c>
      <c r="F54" s="62"/>
      <c r="G54" s="56">
        <f t="shared" si="3"/>
      </c>
    </row>
    <row r="55" spans="1:7" ht="12">
      <c r="A55" s="60">
        <v>37</v>
      </c>
      <c r="B55" s="54"/>
      <c r="C55" s="62"/>
      <c r="D55" s="62"/>
      <c r="E55" s="56">
        <f t="shared" si="2"/>
      </c>
      <c r="F55" s="62"/>
      <c r="G55" s="56">
        <f t="shared" si="3"/>
      </c>
    </row>
    <row r="56" spans="1:7" ht="12">
      <c r="A56" s="60">
        <v>38</v>
      </c>
      <c r="B56" s="54"/>
      <c r="C56" s="62"/>
      <c r="D56" s="62"/>
      <c r="E56" s="56">
        <f t="shared" si="2"/>
      </c>
      <c r="F56" s="62"/>
      <c r="G56" s="56">
        <f t="shared" si="3"/>
      </c>
    </row>
    <row r="57" spans="1:7" ht="12">
      <c r="A57" s="60">
        <v>39</v>
      </c>
      <c r="B57" s="54"/>
      <c r="C57" s="62"/>
      <c r="D57" s="62"/>
      <c r="E57" s="56">
        <f t="shared" si="2"/>
      </c>
      <c r="F57" s="62"/>
      <c r="G57" s="56">
        <f t="shared" si="3"/>
      </c>
    </row>
    <row r="58" spans="1:7" ht="12">
      <c r="A58" s="60">
        <v>40</v>
      </c>
      <c r="B58" s="54"/>
      <c r="C58" s="62"/>
      <c r="D58" s="62"/>
      <c r="E58" s="56">
        <f t="shared" si="2"/>
      </c>
      <c r="F58" s="62"/>
      <c r="G58" s="56">
        <f t="shared" si="3"/>
      </c>
    </row>
    <row r="59" spans="1:7" ht="12">
      <c r="A59" s="60">
        <v>41</v>
      </c>
      <c r="B59" s="54"/>
      <c r="C59" s="62"/>
      <c r="D59" s="62"/>
      <c r="E59" s="56">
        <f t="shared" si="2"/>
      </c>
      <c r="F59" s="62"/>
      <c r="G59" s="56">
        <f t="shared" si="3"/>
      </c>
    </row>
    <row r="60" spans="1:7" ht="12">
      <c r="A60" s="60">
        <v>42</v>
      </c>
      <c r="B60" s="54"/>
      <c r="C60" s="62"/>
      <c r="D60" s="62"/>
      <c r="E60" s="56">
        <f t="shared" si="2"/>
      </c>
      <c r="F60" s="62"/>
      <c r="G60" s="56">
        <f t="shared" si="3"/>
      </c>
    </row>
    <row r="61" spans="1:7" ht="12">
      <c r="A61" s="60">
        <v>43</v>
      </c>
      <c r="B61" s="54"/>
      <c r="C61" s="62"/>
      <c r="D61" s="62"/>
      <c r="E61" s="56">
        <f t="shared" si="2"/>
      </c>
      <c r="F61" s="62"/>
      <c r="G61" s="56">
        <f t="shared" si="3"/>
      </c>
    </row>
    <row r="62" spans="1:7" ht="12">
      <c r="A62" s="60">
        <v>44</v>
      </c>
      <c r="B62" s="54"/>
      <c r="C62" s="62"/>
      <c r="D62" s="62"/>
      <c r="E62" s="56">
        <f t="shared" si="2"/>
      </c>
      <c r="F62" s="62"/>
      <c r="G62" s="56">
        <f t="shared" si="3"/>
      </c>
    </row>
    <row r="63" spans="1:7" ht="12">
      <c r="A63" s="60">
        <v>45</v>
      </c>
      <c r="B63" s="54"/>
      <c r="C63" s="62"/>
      <c r="D63" s="62"/>
      <c r="E63" s="56">
        <f t="shared" si="2"/>
      </c>
      <c r="F63" s="62"/>
      <c r="G63" s="56">
        <f t="shared" si="3"/>
      </c>
    </row>
    <row r="64" spans="1:7" ht="12">
      <c r="A64" s="60">
        <v>46</v>
      </c>
      <c r="B64" s="54"/>
      <c r="C64" s="62"/>
      <c r="D64" s="62"/>
      <c r="E64" s="56">
        <f t="shared" si="2"/>
      </c>
      <c r="F64" s="62"/>
      <c r="G64" s="56">
        <f t="shared" si="3"/>
      </c>
    </row>
    <row r="65" spans="1:7" ht="12">
      <c r="A65" s="60">
        <v>47</v>
      </c>
      <c r="B65" s="54"/>
      <c r="C65" s="62"/>
      <c r="D65" s="62"/>
      <c r="E65" s="56">
        <f t="shared" si="2"/>
      </c>
      <c r="F65" s="62"/>
      <c r="G65" s="56">
        <f t="shared" si="3"/>
      </c>
    </row>
    <row r="66" spans="1:7" ht="12">
      <c r="A66" s="60">
        <v>48</v>
      </c>
      <c r="B66" s="54"/>
      <c r="C66" s="62"/>
      <c r="D66" s="62"/>
      <c r="E66" s="56">
        <f t="shared" si="2"/>
      </c>
      <c r="F66" s="62"/>
      <c r="G66" s="56">
        <f t="shared" si="3"/>
      </c>
    </row>
    <row r="67" spans="1:7" ht="12">
      <c r="A67" s="60">
        <v>49</v>
      </c>
      <c r="B67" s="54"/>
      <c r="C67" s="62"/>
      <c r="D67" s="62"/>
      <c r="E67" s="56">
        <f t="shared" si="2"/>
      </c>
      <c r="F67" s="62"/>
      <c r="G67" s="56">
        <f t="shared" si="3"/>
      </c>
    </row>
    <row r="68" spans="1:7" ht="12">
      <c r="A68" s="60">
        <v>50</v>
      </c>
      <c r="B68" s="54"/>
      <c r="C68" s="62"/>
      <c r="D68" s="62"/>
      <c r="E68" s="56">
        <f t="shared" si="2"/>
      </c>
      <c r="F68" s="62"/>
      <c r="G68" s="56">
        <f t="shared" si="3"/>
      </c>
    </row>
    <row r="69" spans="1:7" ht="12">
      <c r="A69" s="60">
        <v>51</v>
      </c>
      <c r="B69" s="54"/>
      <c r="C69" s="62"/>
      <c r="D69" s="62"/>
      <c r="E69" s="56">
        <f t="shared" si="2"/>
      </c>
      <c r="F69" s="62"/>
      <c r="G69" s="56">
        <f t="shared" si="3"/>
      </c>
    </row>
    <row r="70" spans="1:7" ht="12">
      <c r="A70" s="60">
        <v>52</v>
      </c>
      <c r="B70" s="54"/>
      <c r="C70" s="62"/>
      <c r="D70" s="62"/>
      <c r="E70" s="56">
        <f t="shared" si="2"/>
      </c>
      <c r="F70" s="62"/>
      <c r="G70" s="56">
        <f t="shared" si="3"/>
      </c>
    </row>
    <row r="71" spans="1:7" ht="12">
      <c r="A71" s="60">
        <v>53</v>
      </c>
      <c r="B71" s="54"/>
      <c r="C71" s="62"/>
      <c r="D71" s="62"/>
      <c r="E71" s="56">
        <f t="shared" si="2"/>
      </c>
      <c r="F71" s="62"/>
      <c r="G71" s="56">
        <f t="shared" si="3"/>
      </c>
    </row>
    <row r="72" spans="1:7" ht="12">
      <c r="A72" s="60">
        <v>54</v>
      </c>
      <c r="B72" s="54"/>
      <c r="C72" s="62"/>
      <c r="D72" s="62"/>
      <c r="E72" s="56">
        <f t="shared" si="2"/>
      </c>
      <c r="F72" s="62"/>
      <c r="G72" s="56">
        <f t="shared" si="3"/>
      </c>
    </row>
    <row r="73" spans="1:7" ht="12">
      <c r="A73" s="60">
        <v>55</v>
      </c>
      <c r="B73" s="54"/>
      <c r="C73" s="62"/>
      <c r="D73" s="62"/>
      <c r="E73" s="56">
        <f t="shared" si="2"/>
      </c>
      <c r="F73" s="62"/>
      <c r="G73" s="56">
        <f t="shared" si="3"/>
      </c>
    </row>
    <row r="74" spans="1:7" ht="12">
      <c r="A74" s="60">
        <v>56</v>
      </c>
      <c r="B74" s="54"/>
      <c r="C74" s="62"/>
      <c r="D74" s="62"/>
      <c r="E74" s="56">
        <f t="shared" si="2"/>
      </c>
      <c r="F74" s="62"/>
      <c r="G74" s="56">
        <f t="shared" si="3"/>
      </c>
    </row>
    <row r="75" spans="1:7" ht="12">
      <c r="A75" s="60">
        <v>57</v>
      </c>
      <c r="B75" s="54"/>
      <c r="C75" s="62"/>
      <c r="D75" s="62"/>
      <c r="E75" s="56">
        <f t="shared" si="2"/>
      </c>
      <c r="F75" s="62"/>
      <c r="G75" s="56">
        <f t="shared" si="3"/>
      </c>
    </row>
    <row r="76" spans="1:7" ht="12">
      <c r="A76" s="60">
        <v>58</v>
      </c>
      <c r="B76" s="54"/>
      <c r="C76" s="62"/>
      <c r="D76" s="62"/>
      <c r="E76" s="56">
        <f t="shared" si="2"/>
      </c>
      <c r="F76" s="62"/>
      <c r="G76" s="56">
        <f t="shared" si="3"/>
      </c>
    </row>
    <row r="77" spans="1:7" ht="12">
      <c r="A77" s="60">
        <v>59</v>
      </c>
      <c r="B77" s="54"/>
      <c r="C77" s="62"/>
      <c r="D77" s="62"/>
      <c r="E77" s="56">
        <f t="shared" si="2"/>
      </c>
      <c r="F77" s="62"/>
      <c r="G77" s="56">
        <f t="shared" si="3"/>
      </c>
    </row>
    <row r="78" spans="1:7" ht="12">
      <c r="A78" s="60">
        <v>60</v>
      </c>
      <c r="B78" s="54"/>
      <c r="C78" s="62"/>
      <c r="D78" s="62"/>
      <c r="E78" s="56">
        <f t="shared" si="2"/>
      </c>
      <c r="F78" s="62"/>
      <c r="G78" s="56">
        <f t="shared" si="3"/>
      </c>
    </row>
    <row r="79" spans="1:7" ht="12">
      <c r="A79" s="60">
        <v>61</v>
      </c>
      <c r="B79" s="54"/>
      <c r="C79" s="62"/>
      <c r="D79" s="62"/>
      <c r="E79" s="56">
        <f t="shared" si="2"/>
      </c>
      <c r="F79" s="62"/>
      <c r="G79" s="56">
        <f t="shared" si="3"/>
      </c>
    </row>
    <row r="80" spans="1:7" ht="12">
      <c r="A80" s="60">
        <v>62</v>
      </c>
      <c r="B80" s="54"/>
      <c r="C80" s="62"/>
      <c r="D80" s="62"/>
      <c r="E80" s="56">
        <f t="shared" si="2"/>
      </c>
      <c r="F80" s="62"/>
      <c r="G80" s="56">
        <f t="shared" si="3"/>
      </c>
    </row>
    <row r="81" spans="1:7" ht="12">
      <c r="A81" s="60">
        <v>63</v>
      </c>
      <c r="B81" s="54"/>
      <c r="C81" s="62"/>
      <c r="D81" s="62"/>
      <c r="E81" s="56">
        <f t="shared" si="2"/>
      </c>
      <c r="F81" s="62"/>
      <c r="G81" s="56">
        <f t="shared" si="3"/>
      </c>
    </row>
    <row r="82" spans="1:7" ht="12">
      <c r="A82" s="60">
        <v>64</v>
      </c>
      <c r="B82" s="54"/>
      <c r="C82" s="62"/>
      <c r="D82" s="62"/>
      <c r="E82" s="56">
        <f t="shared" si="2"/>
      </c>
      <c r="F82" s="62"/>
      <c r="G82" s="56">
        <f t="shared" si="3"/>
      </c>
    </row>
    <row r="83" spans="1:7" ht="12">
      <c r="A83" s="60">
        <v>65</v>
      </c>
      <c r="B83" s="54"/>
      <c r="C83" s="62"/>
      <c r="D83" s="62"/>
      <c r="E83" s="56">
        <f aca="true" t="shared" si="4" ref="E83:E108">IF($D83="","",INDEX(pkt_konf,$D83,1))</f>
      </c>
      <c r="F83" s="62"/>
      <c r="G83" s="56">
        <f aca="true" t="shared" si="5" ref="G83:G108">IF($D83="","",INDEX(pkt_konf,$D83,2))</f>
      </c>
    </row>
    <row r="84" spans="1:7" ht="12">
      <c r="A84" s="60">
        <v>66</v>
      </c>
      <c r="B84" s="54"/>
      <c r="C84" s="62"/>
      <c r="D84" s="62"/>
      <c r="E84" s="56">
        <f t="shared" si="4"/>
      </c>
      <c r="F84" s="62"/>
      <c r="G84" s="56">
        <f t="shared" si="5"/>
      </c>
    </row>
    <row r="85" spans="1:7" ht="12">
      <c r="A85" s="60">
        <v>67</v>
      </c>
      <c r="B85" s="54"/>
      <c r="C85" s="62"/>
      <c r="D85" s="62"/>
      <c r="E85" s="56">
        <f t="shared" si="4"/>
      </c>
      <c r="F85" s="62"/>
      <c r="G85" s="56">
        <f t="shared" si="5"/>
      </c>
    </row>
    <row r="86" spans="1:7" ht="12">
      <c r="A86" s="60">
        <v>68</v>
      </c>
      <c r="B86" s="54"/>
      <c r="C86" s="62"/>
      <c r="D86" s="62"/>
      <c r="E86" s="56">
        <f t="shared" si="4"/>
      </c>
      <c r="F86" s="62"/>
      <c r="G86" s="56">
        <f t="shared" si="5"/>
      </c>
    </row>
    <row r="87" spans="1:7" ht="12">
      <c r="A87" s="60">
        <v>69</v>
      </c>
      <c r="B87" s="54"/>
      <c r="C87" s="62"/>
      <c r="D87" s="62"/>
      <c r="E87" s="56">
        <f t="shared" si="4"/>
      </c>
      <c r="F87" s="62"/>
      <c r="G87" s="56">
        <f t="shared" si="5"/>
      </c>
    </row>
    <row r="88" spans="1:7" ht="12">
      <c r="A88" s="60">
        <v>70</v>
      </c>
      <c r="B88" s="54"/>
      <c r="C88" s="62"/>
      <c r="D88" s="62"/>
      <c r="E88" s="56">
        <f t="shared" si="4"/>
      </c>
      <c r="F88" s="62"/>
      <c r="G88" s="56">
        <f t="shared" si="5"/>
      </c>
    </row>
    <row r="89" spans="1:7" ht="12">
      <c r="A89" s="60">
        <v>71</v>
      </c>
      <c r="B89" s="54"/>
      <c r="C89" s="62"/>
      <c r="D89" s="62"/>
      <c r="E89" s="56">
        <f t="shared" si="4"/>
      </c>
      <c r="F89" s="62"/>
      <c r="G89" s="56">
        <f t="shared" si="5"/>
      </c>
    </row>
    <row r="90" spans="1:7" ht="12">
      <c r="A90" s="60">
        <v>72</v>
      </c>
      <c r="B90" s="54"/>
      <c r="C90" s="62"/>
      <c r="D90" s="62"/>
      <c r="E90" s="56">
        <f t="shared" si="4"/>
      </c>
      <c r="F90" s="62"/>
      <c r="G90" s="56">
        <f t="shared" si="5"/>
      </c>
    </row>
    <row r="91" spans="1:7" ht="12">
      <c r="A91" s="60">
        <v>73</v>
      </c>
      <c r="B91" s="54"/>
      <c r="C91" s="62"/>
      <c r="D91" s="62"/>
      <c r="E91" s="56">
        <f t="shared" si="4"/>
      </c>
      <c r="F91" s="62"/>
      <c r="G91" s="56">
        <f t="shared" si="5"/>
      </c>
    </row>
    <row r="92" spans="1:7" ht="12">
      <c r="A92" s="60">
        <v>74</v>
      </c>
      <c r="B92" s="54"/>
      <c r="C92" s="62"/>
      <c r="D92" s="62"/>
      <c r="E92" s="56">
        <f t="shared" si="4"/>
      </c>
      <c r="F92" s="62"/>
      <c r="G92" s="56">
        <f t="shared" si="5"/>
      </c>
    </row>
    <row r="93" spans="1:7" ht="12">
      <c r="A93" s="60">
        <v>75</v>
      </c>
      <c r="B93" s="54"/>
      <c r="C93" s="62"/>
      <c r="D93" s="62"/>
      <c r="E93" s="56">
        <f t="shared" si="4"/>
      </c>
      <c r="F93" s="62"/>
      <c r="G93" s="56">
        <f t="shared" si="5"/>
      </c>
    </row>
    <row r="94" spans="1:7" ht="12">
      <c r="A94" s="60">
        <v>76</v>
      </c>
      <c r="B94" s="54"/>
      <c r="C94" s="62"/>
      <c r="D94" s="62"/>
      <c r="E94" s="56">
        <f t="shared" si="4"/>
      </c>
      <c r="F94" s="62"/>
      <c r="G94" s="56">
        <f t="shared" si="5"/>
      </c>
    </row>
    <row r="95" spans="1:7" ht="12">
      <c r="A95" s="60">
        <v>77</v>
      </c>
      <c r="B95" s="54"/>
      <c r="C95" s="62"/>
      <c r="D95" s="62"/>
      <c r="E95" s="56">
        <f t="shared" si="4"/>
      </c>
      <c r="F95" s="62"/>
      <c r="G95" s="56">
        <f t="shared" si="5"/>
      </c>
    </row>
    <row r="96" spans="1:7" ht="12">
      <c r="A96" s="60">
        <v>78</v>
      </c>
      <c r="B96" s="54"/>
      <c r="C96" s="62"/>
      <c r="D96" s="62"/>
      <c r="E96" s="56">
        <f t="shared" si="4"/>
      </c>
      <c r="F96" s="62"/>
      <c r="G96" s="56">
        <f t="shared" si="5"/>
      </c>
    </row>
    <row r="97" spans="1:7" ht="12">
      <c r="A97" s="60">
        <v>79</v>
      </c>
      <c r="B97" s="54"/>
      <c r="C97" s="62"/>
      <c r="D97" s="62"/>
      <c r="E97" s="56">
        <f t="shared" si="4"/>
      </c>
      <c r="F97" s="62"/>
      <c r="G97" s="56">
        <f t="shared" si="5"/>
      </c>
    </row>
    <row r="98" spans="1:7" ht="12">
      <c r="A98" s="60">
        <v>80</v>
      </c>
      <c r="B98" s="54"/>
      <c r="C98" s="62"/>
      <c r="D98" s="62"/>
      <c r="E98" s="56">
        <f t="shared" si="4"/>
      </c>
      <c r="F98" s="62"/>
      <c r="G98" s="56">
        <f t="shared" si="5"/>
      </c>
    </row>
    <row r="99" spans="1:7" ht="12">
      <c r="A99" s="60">
        <v>81</v>
      </c>
      <c r="B99" s="54"/>
      <c r="C99" s="62"/>
      <c r="D99" s="62"/>
      <c r="E99" s="56">
        <f t="shared" si="4"/>
      </c>
      <c r="F99" s="62"/>
      <c r="G99" s="56">
        <f t="shared" si="5"/>
      </c>
    </row>
    <row r="100" spans="1:7" ht="12">
      <c r="A100" s="60">
        <v>82</v>
      </c>
      <c r="B100" s="54"/>
      <c r="C100" s="62"/>
      <c r="D100" s="62"/>
      <c r="E100" s="56">
        <f t="shared" si="4"/>
      </c>
      <c r="F100" s="62"/>
      <c r="G100" s="56">
        <f t="shared" si="5"/>
      </c>
    </row>
    <row r="101" spans="1:7" ht="12">
      <c r="A101" s="60">
        <v>83</v>
      </c>
      <c r="B101" s="54"/>
      <c r="C101" s="62"/>
      <c r="D101" s="62"/>
      <c r="E101" s="56">
        <f t="shared" si="4"/>
      </c>
      <c r="F101" s="62"/>
      <c r="G101" s="56">
        <f t="shared" si="5"/>
      </c>
    </row>
    <row r="102" spans="1:7" ht="12">
      <c r="A102" s="60">
        <v>84</v>
      </c>
      <c r="B102" s="54"/>
      <c r="C102" s="62"/>
      <c r="D102" s="62"/>
      <c r="E102" s="56">
        <f t="shared" si="4"/>
      </c>
      <c r="F102" s="62"/>
      <c r="G102" s="56">
        <f t="shared" si="5"/>
      </c>
    </row>
    <row r="103" spans="1:7" ht="12">
      <c r="A103" s="60">
        <v>85</v>
      </c>
      <c r="B103" s="54"/>
      <c r="C103" s="62"/>
      <c r="D103" s="62"/>
      <c r="E103" s="56">
        <f t="shared" si="4"/>
      </c>
      <c r="F103" s="62"/>
      <c r="G103" s="56">
        <f t="shared" si="5"/>
      </c>
    </row>
    <row r="104" spans="1:7" ht="12">
      <c r="A104" s="60">
        <v>86</v>
      </c>
      <c r="B104" s="54"/>
      <c r="C104" s="62"/>
      <c r="D104" s="62"/>
      <c r="E104" s="56">
        <f t="shared" si="4"/>
      </c>
      <c r="F104" s="62"/>
      <c r="G104" s="56">
        <f t="shared" si="5"/>
      </c>
    </row>
    <row r="105" spans="1:7" ht="12">
      <c r="A105" s="60">
        <v>87</v>
      </c>
      <c r="B105" s="54"/>
      <c r="C105" s="62"/>
      <c r="D105" s="62"/>
      <c r="E105" s="56">
        <f t="shared" si="4"/>
      </c>
      <c r="F105" s="62"/>
      <c r="G105" s="56">
        <f t="shared" si="5"/>
      </c>
    </row>
    <row r="106" spans="1:7" ht="12">
      <c r="A106" s="60">
        <v>88</v>
      </c>
      <c r="B106" s="54"/>
      <c r="C106" s="62"/>
      <c r="D106" s="62"/>
      <c r="E106" s="56">
        <f t="shared" si="4"/>
      </c>
      <c r="F106" s="62"/>
      <c r="G106" s="56">
        <f t="shared" si="5"/>
      </c>
    </row>
    <row r="107" spans="1:7" ht="12">
      <c r="A107" s="60">
        <v>89</v>
      </c>
      <c r="B107" s="54"/>
      <c r="C107" s="62"/>
      <c r="D107" s="62"/>
      <c r="E107" s="56">
        <f t="shared" si="4"/>
      </c>
      <c r="F107" s="62"/>
      <c r="G107" s="56">
        <f t="shared" si="5"/>
      </c>
    </row>
    <row r="108" spans="1:7" ht="12">
      <c r="A108" s="60">
        <v>90</v>
      </c>
      <c r="B108" s="54"/>
      <c r="C108" s="62"/>
      <c r="D108" s="62"/>
      <c r="E108" s="56">
        <f t="shared" si="4"/>
      </c>
      <c r="F108" s="62"/>
      <c r="G108" s="56">
        <f t="shared" si="5"/>
      </c>
    </row>
    <row r="109" ht="12">
      <c r="B109" s="2"/>
    </row>
    <row r="110" ht="12">
      <c r="B110" s="2"/>
    </row>
    <row r="111" ht="12">
      <c r="B111" s="2"/>
    </row>
  </sheetData>
  <sheetProtection/>
  <printOptions/>
  <pageMargins left="0.75" right="0.75" top="1" bottom="1" header="0.5" footer="0.5"/>
  <pageSetup fitToHeight="4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7">
      <selection activeCell="C16" sqref="C16"/>
    </sheetView>
  </sheetViews>
  <sheetFormatPr defaultColWidth="9.140625" defaultRowHeight="12.75"/>
  <cols>
    <col min="6" max="6" width="67.7109375" style="0" customWidth="1"/>
    <col min="9" max="9" width="11.421875" style="0" bestFit="1" customWidth="1"/>
  </cols>
  <sheetData>
    <row r="1" spans="1:7" ht="12">
      <c r="A1" s="39"/>
      <c r="B1" s="39"/>
      <c r="C1" s="39"/>
      <c r="D1" s="39"/>
      <c r="E1" s="39"/>
      <c r="G1" s="39"/>
    </row>
    <row r="2" spans="1:7" ht="12.75">
      <c r="A2" s="46"/>
      <c r="B2" s="46" t="s">
        <v>77</v>
      </c>
      <c r="C2" s="39"/>
      <c r="D2" s="39"/>
      <c r="E2" s="39"/>
      <c r="G2" s="39"/>
    </row>
    <row r="3" spans="2:7" ht="12">
      <c r="B3" s="39"/>
      <c r="C3" s="39"/>
      <c r="D3" s="39"/>
      <c r="G3" s="39"/>
    </row>
    <row r="4" spans="2:7" ht="12">
      <c r="B4" s="39"/>
      <c r="C4" s="39"/>
      <c r="D4" s="39"/>
      <c r="G4" s="39"/>
    </row>
    <row r="5" spans="3:7" ht="25.5">
      <c r="C5" s="72" t="s">
        <v>58</v>
      </c>
      <c r="D5" s="72" t="s">
        <v>51</v>
      </c>
      <c r="E5" s="72" t="s">
        <v>59</v>
      </c>
      <c r="F5" s="72" t="s">
        <v>17</v>
      </c>
      <c r="G5" s="39"/>
    </row>
    <row r="6" spans="3:7" ht="12">
      <c r="C6" s="52">
        <v>1</v>
      </c>
      <c r="D6" s="52" t="s">
        <v>73</v>
      </c>
      <c r="E6" s="52">
        <v>10</v>
      </c>
      <c r="F6" s="68" t="s">
        <v>40</v>
      </c>
      <c r="G6" s="39"/>
    </row>
    <row r="7" spans="1:7" ht="12">
      <c r="A7" s="43"/>
      <c r="C7" s="70">
        <v>2</v>
      </c>
      <c r="D7" s="70" t="s">
        <v>74</v>
      </c>
      <c r="E7" s="70">
        <v>5</v>
      </c>
      <c r="F7" s="71" t="s">
        <v>41</v>
      </c>
      <c r="G7" s="39"/>
    </row>
    <row r="8" spans="2:7" ht="12">
      <c r="B8" s="39"/>
      <c r="C8" s="39"/>
      <c r="D8" s="39"/>
      <c r="E8" s="39"/>
      <c r="G8" s="39"/>
    </row>
    <row r="9" spans="2:7" ht="12">
      <c r="B9" s="39"/>
      <c r="C9" s="39"/>
      <c r="D9" s="39"/>
      <c r="E9" s="39"/>
      <c r="G9" s="39"/>
    </row>
    <row r="10" spans="2:7" ht="13.5">
      <c r="B10" s="39"/>
      <c r="C10" s="39"/>
      <c r="D10" s="39"/>
      <c r="E10" s="47" t="s">
        <v>12</v>
      </c>
      <c r="F10" s="76" t="e">
        <f>doktorant</f>
        <v>#REF!</v>
      </c>
      <c r="G10" s="39"/>
    </row>
    <row r="11" spans="2:7" ht="12">
      <c r="B11" s="39"/>
      <c r="C11" s="39"/>
      <c r="D11" s="39"/>
      <c r="E11" s="47"/>
      <c r="G11" s="39"/>
    </row>
    <row r="12" spans="2:7" ht="12.75">
      <c r="B12" s="39"/>
      <c r="C12" s="39"/>
      <c r="D12" s="39"/>
      <c r="E12" s="47"/>
      <c r="F12" s="44" t="s">
        <v>14</v>
      </c>
      <c r="G12" s="39"/>
    </row>
    <row r="14" spans="1:10" ht="39">
      <c r="A14" s="67" t="s">
        <v>31</v>
      </c>
      <c r="B14" s="67" t="s">
        <v>37</v>
      </c>
      <c r="C14" s="67" t="s">
        <v>16</v>
      </c>
      <c r="D14" s="67" t="str">
        <f>C5</f>
        <v>lp pkt pat.</v>
      </c>
      <c r="E14" s="67" t="s">
        <v>51</v>
      </c>
      <c r="F14" s="67" t="s">
        <v>42</v>
      </c>
      <c r="G14" s="67" t="s">
        <v>13</v>
      </c>
      <c r="H14" s="67" t="s">
        <v>7</v>
      </c>
      <c r="I14" s="67" t="s">
        <v>120</v>
      </c>
      <c r="J14" s="1"/>
    </row>
    <row r="15" spans="1:10" ht="12">
      <c r="A15" s="49">
        <v>1</v>
      </c>
      <c r="B15" s="50" t="s">
        <v>35</v>
      </c>
      <c r="C15" s="50">
        <v>2019</v>
      </c>
      <c r="D15" s="50">
        <v>1</v>
      </c>
      <c r="E15" s="64" t="str">
        <f aca="true" t="shared" si="0" ref="E15:E46">IF($D15="","",INDEX(pkt_pat,$D15,1))</f>
        <v>Pat</v>
      </c>
      <c r="F15" s="51" t="s">
        <v>118</v>
      </c>
      <c r="G15" s="50">
        <v>4</v>
      </c>
      <c r="H15" s="50">
        <v>10</v>
      </c>
      <c r="I15" s="65">
        <f>IF(G15&gt;0,H15/G15,"")</f>
        <v>2.5</v>
      </c>
      <c r="J15" s="38"/>
    </row>
    <row r="16" spans="1:10" ht="12">
      <c r="A16" s="53">
        <v>2</v>
      </c>
      <c r="B16" s="54" t="s">
        <v>35</v>
      </c>
      <c r="C16" s="54">
        <v>2019</v>
      </c>
      <c r="D16" s="54">
        <v>2</v>
      </c>
      <c r="E16" s="65" t="str">
        <f t="shared" si="0"/>
        <v>ZgloszP</v>
      </c>
      <c r="F16" s="55" t="s">
        <v>119</v>
      </c>
      <c r="G16" s="54">
        <v>5</v>
      </c>
      <c r="H16" s="54">
        <v>5</v>
      </c>
      <c r="I16" s="65">
        <f>IF(G16&gt;0,H16/G16,"")</f>
        <v>1</v>
      </c>
      <c r="J16" s="38"/>
    </row>
    <row r="17" spans="1:10" ht="12">
      <c r="A17" s="53">
        <v>3</v>
      </c>
      <c r="B17" s="54"/>
      <c r="C17" s="54"/>
      <c r="D17" s="54"/>
      <c r="E17" s="65">
        <f t="shared" si="0"/>
      </c>
      <c r="F17" s="55"/>
      <c r="G17" s="54"/>
      <c r="H17" s="54"/>
      <c r="I17" s="65">
        <f aca="true" t="shared" si="1" ref="I17:I78">IF($D17="","",INDEX(pkt_pat,$D17,1))</f>
      </c>
      <c r="J17" s="38"/>
    </row>
    <row r="18" spans="1:10" ht="12">
      <c r="A18" s="53">
        <v>4</v>
      </c>
      <c r="B18" s="54"/>
      <c r="C18" s="54"/>
      <c r="D18" s="54"/>
      <c r="E18" s="65">
        <f t="shared" si="0"/>
      </c>
      <c r="F18" s="55"/>
      <c r="G18" s="54"/>
      <c r="H18" s="54"/>
      <c r="I18" s="65">
        <f t="shared" si="1"/>
      </c>
      <c r="J18" s="38"/>
    </row>
    <row r="19" spans="1:10" ht="12">
      <c r="A19" s="53">
        <v>5</v>
      </c>
      <c r="B19" s="54"/>
      <c r="C19" s="54"/>
      <c r="D19" s="54"/>
      <c r="E19" s="65">
        <f t="shared" si="0"/>
      </c>
      <c r="F19" s="55"/>
      <c r="G19" s="54"/>
      <c r="H19" s="54"/>
      <c r="I19" s="65">
        <f t="shared" si="1"/>
      </c>
      <c r="J19" s="38"/>
    </row>
    <row r="20" spans="1:10" ht="12">
      <c r="A20" s="53">
        <v>6</v>
      </c>
      <c r="B20" s="54"/>
      <c r="C20" s="54"/>
      <c r="D20" s="54"/>
      <c r="E20" s="65">
        <f t="shared" si="0"/>
      </c>
      <c r="F20" s="55"/>
      <c r="G20" s="54"/>
      <c r="H20" s="54"/>
      <c r="I20" s="65">
        <f t="shared" si="1"/>
      </c>
      <c r="J20" s="38"/>
    </row>
    <row r="21" spans="1:10" ht="12">
      <c r="A21" s="53">
        <v>7</v>
      </c>
      <c r="B21" s="54"/>
      <c r="C21" s="54"/>
      <c r="D21" s="54"/>
      <c r="E21" s="65">
        <f t="shared" si="0"/>
      </c>
      <c r="F21" s="55"/>
      <c r="G21" s="54"/>
      <c r="H21" s="54"/>
      <c r="I21" s="65">
        <f t="shared" si="1"/>
      </c>
      <c r="J21" s="38"/>
    </row>
    <row r="22" spans="1:10" ht="12">
      <c r="A22" s="53">
        <v>8</v>
      </c>
      <c r="B22" s="54"/>
      <c r="C22" s="54"/>
      <c r="D22" s="54"/>
      <c r="E22" s="65">
        <f t="shared" si="0"/>
      </c>
      <c r="F22" s="55"/>
      <c r="G22" s="54"/>
      <c r="H22" s="54"/>
      <c r="I22" s="65">
        <f t="shared" si="1"/>
      </c>
      <c r="J22" s="38"/>
    </row>
    <row r="23" spans="1:10" ht="12">
      <c r="A23" s="53">
        <v>9</v>
      </c>
      <c r="B23" s="54"/>
      <c r="C23" s="54"/>
      <c r="D23" s="54"/>
      <c r="E23" s="65">
        <f t="shared" si="0"/>
      </c>
      <c r="F23" s="55"/>
      <c r="G23" s="54"/>
      <c r="H23" s="54"/>
      <c r="I23" s="65">
        <f t="shared" si="1"/>
      </c>
      <c r="J23" s="38"/>
    </row>
    <row r="24" spans="1:10" ht="12">
      <c r="A24" s="53">
        <v>10</v>
      </c>
      <c r="B24" s="54"/>
      <c r="C24" s="54"/>
      <c r="D24" s="54"/>
      <c r="E24" s="65">
        <f t="shared" si="0"/>
      </c>
      <c r="F24" s="55"/>
      <c r="G24" s="54"/>
      <c r="H24" s="54"/>
      <c r="I24" s="65">
        <f t="shared" si="1"/>
      </c>
      <c r="J24" s="38"/>
    </row>
    <row r="25" spans="1:10" ht="12">
      <c r="A25" s="53">
        <v>11</v>
      </c>
      <c r="B25" s="54"/>
      <c r="C25" s="54"/>
      <c r="D25" s="54"/>
      <c r="E25" s="65">
        <f t="shared" si="0"/>
      </c>
      <c r="F25" s="55"/>
      <c r="G25" s="54"/>
      <c r="H25" s="54"/>
      <c r="I25" s="65">
        <f t="shared" si="1"/>
      </c>
      <c r="J25" s="38"/>
    </row>
    <row r="26" spans="1:10" ht="12">
      <c r="A26" s="53">
        <v>12</v>
      </c>
      <c r="B26" s="54"/>
      <c r="C26" s="54"/>
      <c r="D26" s="54"/>
      <c r="E26" s="65">
        <f t="shared" si="0"/>
      </c>
      <c r="F26" s="55"/>
      <c r="G26" s="54"/>
      <c r="H26" s="54"/>
      <c r="I26" s="65">
        <f t="shared" si="1"/>
      </c>
      <c r="J26" s="38"/>
    </row>
    <row r="27" spans="1:10" ht="12">
      <c r="A27" s="53">
        <v>13</v>
      </c>
      <c r="B27" s="54"/>
      <c r="C27" s="54"/>
      <c r="D27" s="54"/>
      <c r="E27" s="65">
        <f t="shared" si="0"/>
      </c>
      <c r="F27" s="55"/>
      <c r="G27" s="54"/>
      <c r="H27" s="54"/>
      <c r="I27" s="65">
        <f t="shared" si="1"/>
      </c>
      <c r="J27" s="38"/>
    </row>
    <row r="28" spans="1:10" ht="12">
      <c r="A28" s="53">
        <v>14</v>
      </c>
      <c r="B28" s="54"/>
      <c r="C28" s="54"/>
      <c r="D28" s="54"/>
      <c r="E28" s="65">
        <f t="shared" si="0"/>
      </c>
      <c r="F28" s="55"/>
      <c r="G28" s="54"/>
      <c r="H28" s="54"/>
      <c r="I28" s="65">
        <f t="shared" si="1"/>
      </c>
      <c r="J28" s="38"/>
    </row>
    <row r="29" spans="1:10" ht="12">
      <c r="A29" s="53">
        <v>15</v>
      </c>
      <c r="B29" s="54"/>
      <c r="C29" s="54"/>
      <c r="D29" s="54"/>
      <c r="E29" s="65">
        <f t="shared" si="0"/>
      </c>
      <c r="F29" s="55"/>
      <c r="G29" s="54"/>
      <c r="H29" s="54"/>
      <c r="I29" s="65">
        <f t="shared" si="1"/>
      </c>
      <c r="J29" s="38"/>
    </row>
    <row r="30" spans="1:10" ht="12">
      <c r="A30" s="53">
        <v>16</v>
      </c>
      <c r="B30" s="54"/>
      <c r="C30" s="54"/>
      <c r="D30" s="54"/>
      <c r="E30" s="65">
        <f t="shared" si="0"/>
      </c>
      <c r="F30" s="55"/>
      <c r="G30" s="54"/>
      <c r="H30" s="54"/>
      <c r="I30" s="65">
        <f t="shared" si="1"/>
      </c>
      <c r="J30" s="38"/>
    </row>
    <row r="31" spans="1:10" ht="12">
      <c r="A31" s="53">
        <v>17</v>
      </c>
      <c r="B31" s="54"/>
      <c r="C31" s="54"/>
      <c r="D31" s="54"/>
      <c r="E31" s="65">
        <f t="shared" si="0"/>
      </c>
      <c r="F31" s="55"/>
      <c r="G31" s="54"/>
      <c r="H31" s="54"/>
      <c r="I31" s="65">
        <f t="shared" si="1"/>
      </c>
      <c r="J31" s="38"/>
    </row>
    <row r="32" spans="1:10" ht="12">
      <c r="A32" s="53">
        <v>18</v>
      </c>
      <c r="B32" s="54"/>
      <c r="C32" s="54"/>
      <c r="D32" s="54"/>
      <c r="E32" s="65">
        <f t="shared" si="0"/>
      </c>
      <c r="F32" s="55"/>
      <c r="G32" s="54"/>
      <c r="H32" s="54"/>
      <c r="I32" s="65">
        <f t="shared" si="1"/>
      </c>
      <c r="J32" s="38"/>
    </row>
    <row r="33" spans="1:10" ht="12">
      <c r="A33" s="53">
        <v>19</v>
      </c>
      <c r="B33" s="54"/>
      <c r="C33" s="54"/>
      <c r="D33" s="54"/>
      <c r="E33" s="65">
        <f t="shared" si="0"/>
      </c>
      <c r="F33" s="55"/>
      <c r="G33" s="54"/>
      <c r="H33" s="54"/>
      <c r="I33" s="65">
        <f t="shared" si="1"/>
      </c>
      <c r="J33" s="38"/>
    </row>
    <row r="34" spans="1:10" ht="12">
      <c r="A34" s="53">
        <v>20</v>
      </c>
      <c r="B34" s="54"/>
      <c r="C34" s="54"/>
      <c r="D34" s="54"/>
      <c r="E34" s="65">
        <f t="shared" si="0"/>
      </c>
      <c r="F34" s="55"/>
      <c r="G34" s="54"/>
      <c r="H34" s="54"/>
      <c r="I34" s="65">
        <f t="shared" si="1"/>
      </c>
      <c r="J34" s="38"/>
    </row>
    <row r="35" spans="1:10" ht="12">
      <c r="A35" s="53">
        <v>21</v>
      </c>
      <c r="B35" s="54"/>
      <c r="C35" s="54"/>
      <c r="D35" s="54"/>
      <c r="E35" s="65">
        <f t="shared" si="0"/>
      </c>
      <c r="F35" s="55"/>
      <c r="G35" s="54"/>
      <c r="H35" s="54"/>
      <c r="I35" s="65">
        <f t="shared" si="1"/>
      </c>
      <c r="J35" s="38"/>
    </row>
    <row r="36" spans="1:10" ht="12">
      <c r="A36" s="53">
        <v>22</v>
      </c>
      <c r="B36" s="54"/>
      <c r="C36" s="54"/>
      <c r="D36" s="54"/>
      <c r="E36" s="65">
        <f t="shared" si="0"/>
      </c>
      <c r="F36" s="55"/>
      <c r="G36" s="54"/>
      <c r="H36" s="54"/>
      <c r="I36" s="65">
        <f t="shared" si="1"/>
      </c>
      <c r="J36" s="38"/>
    </row>
    <row r="37" spans="1:10" ht="12">
      <c r="A37" s="53">
        <v>23</v>
      </c>
      <c r="B37" s="54"/>
      <c r="C37" s="54"/>
      <c r="D37" s="54"/>
      <c r="E37" s="65">
        <f t="shared" si="0"/>
      </c>
      <c r="F37" s="55"/>
      <c r="G37" s="54"/>
      <c r="H37" s="54"/>
      <c r="I37" s="65">
        <f t="shared" si="1"/>
      </c>
      <c r="J37" s="38"/>
    </row>
    <row r="38" spans="1:10" ht="12">
      <c r="A38" s="53">
        <v>24</v>
      </c>
      <c r="B38" s="54"/>
      <c r="C38" s="54"/>
      <c r="D38" s="54"/>
      <c r="E38" s="65">
        <f t="shared" si="0"/>
      </c>
      <c r="F38" s="55"/>
      <c r="G38" s="54"/>
      <c r="H38" s="54"/>
      <c r="I38" s="65">
        <f t="shared" si="1"/>
      </c>
      <c r="J38" s="38"/>
    </row>
    <row r="39" spans="1:10" ht="12">
      <c r="A39" s="53">
        <v>25</v>
      </c>
      <c r="B39" s="54"/>
      <c r="C39" s="54"/>
      <c r="D39" s="54"/>
      <c r="E39" s="65">
        <f t="shared" si="0"/>
      </c>
      <c r="F39" s="55"/>
      <c r="G39" s="54"/>
      <c r="H39" s="54"/>
      <c r="I39" s="65">
        <f t="shared" si="1"/>
      </c>
      <c r="J39" s="38"/>
    </row>
    <row r="40" spans="1:10" ht="12">
      <c r="A40" s="53">
        <v>26</v>
      </c>
      <c r="B40" s="54"/>
      <c r="C40" s="54"/>
      <c r="D40" s="54"/>
      <c r="E40" s="65">
        <f t="shared" si="0"/>
      </c>
      <c r="F40" s="55"/>
      <c r="G40" s="54"/>
      <c r="H40" s="54"/>
      <c r="I40" s="65">
        <f t="shared" si="1"/>
      </c>
      <c r="J40" s="38"/>
    </row>
    <row r="41" spans="1:10" ht="12">
      <c r="A41" s="53">
        <v>27</v>
      </c>
      <c r="B41" s="54"/>
      <c r="C41" s="54"/>
      <c r="D41" s="54"/>
      <c r="E41" s="65">
        <f t="shared" si="0"/>
      </c>
      <c r="F41" s="55"/>
      <c r="G41" s="54"/>
      <c r="H41" s="54"/>
      <c r="I41" s="65">
        <f t="shared" si="1"/>
      </c>
      <c r="J41" s="38"/>
    </row>
    <row r="42" spans="1:10" ht="12">
      <c r="A42" s="53">
        <v>28</v>
      </c>
      <c r="B42" s="54"/>
      <c r="C42" s="54"/>
      <c r="D42" s="54"/>
      <c r="E42" s="65">
        <f t="shared" si="0"/>
      </c>
      <c r="F42" s="55"/>
      <c r="G42" s="54"/>
      <c r="H42" s="54"/>
      <c r="I42" s="65">
        <f t="shared" si="1"/>
      </c>
      <c r="J42" s="38"/>
    </row>
    <row r="43" spans="1:10" ht="12">
      <c r="A43" s="53">
        <v>29</v>
      </c>
      <c r="B43" s="54"/>
      <c r="C43" s="54"/>
      <c r="D43" s="54"/>
      <c r="E43" s="65">
        <f t="shared" si="0"/>
      </c>
      <c r="F43" s="55"/>
      <c r="G43" s="54"/>
      <c r="H43" s="54"/>
      <c r="I43" s="65">
        <f t="shared" si="1"/>
      </c>
      <c r="J43" s="38"/>
    </row>
    <row r="44" spans="1:10" ht="12">
      <c r="A44" s="53">
        <v>30</v>
      </c>
      <c r="B44" s="54"/>
      <c r="C44" s="54"/>
      <c r="D44" s="54"/>
      <c r="E44" s="65">
        <f t="shared" si="0"/>
      </c>
      <c r="F44" s="55"/>
      <c r="G44" s="54"/>
      <c r="H44" s="54"/>
      <c r="I44" s="65">
        <f t="shared" si="1"/>
      </c>
      <c r="J44" s="38"/>
    </row>
    <row r="45" spans="1:10" ht="12">
      <c r="A45" s="53">
        <v>31</v>
      </c>
      <c r="B45" s="54"/>
      <c r="C45" s="54"/>
      <c r="D45" s="54"/>
      <c r="E45" s="65">
        <f t="shared" si="0"/>
      </c>
      <c r="F45" s="55"/>
      <c r="G45" s="54"/>
      <c r="H45" s="54"/>
      <c r="I45" s="65">
        <f t="shared" si="1"/>
      </c>
      <c r="J45" s="38"/>
    </row>
    <row r="46" spans="1:10" ht="12">
      <c r="A46" s="53">
        <v>32</v>
      </c>
      <c r="B46" s="54"/>
      <c r="C46" s="54"/>
      <c r="D46" s="54"/>
      <c r="E46" s="65">
        <f t="shared" si="0"/>
      </c>
      <c r="F46" s="55"/>
      <c r="G46" s="54"/>
      <c r="H46" s="54"/>
      <c r="I46" s="65">
        <f t="shared" si="1"/>
      </c>
      <c r="J46" s="38"/>
    </row>
    <row r="47" spans="1:10" ht="12">
      <c r="A47" s="53">
        <v>33</v>
      </c>
      <c r="B47" s="54"/>
      <c r="C47" s="54"/>
      <c r="D47" s="54"/>
      <c r="E47" s="65">
        <f aca="true" t="shared" si="2" ref="E47:E78">IF($D47="","",INDEX(pkt_pat,$D47,1))</f>
      </c>
      <c r="F47" s="55"/>
      <c r="G47" s="54"/>
      <c r="H47" s="54"/>
      <c r="I47" s="65">
        <f t="shared" si="1"/>
      </c>
      <c r="J47" s="38"/>
    </row>
    <row r="48" spans="1:10" ht="12">
      <c r="A48" s="53">
        <v>34</v>
      </c>
      <c r="B48" s="54"/>
      <c r="C48" s="54"/>
      <c r="D48" s="54"/>
      <c r="E48" s="65">
        <f t="shared" si="2"/>
      </c>
      <c r="F48" s="55"/>
      <c r="G48" s="54"/>
      <c r="H48" s="54"/>
      <c r="I48" s="65">
        <f t="shared" si="1"/>
      </c>
      <c r="J48" s="38"/>
    </row>
    <row r="49" spans="1:10" ht="12">
      <c r="A49" s="53">
        <v>35</v>
      </c>
      <c r="B49" s="54"/>
      <c r="C49" s="54"/>
      <c r="D49" s="54"/>
      <c r="E49" s="65">
        <f t="shared" si="2"/>
      </c>
      <c r="F49" s="55"/>
      <c r="G49" s="54"/>
      <c r="H49" s="54"/>
      <c r="I49" s="65">
        <f t="shared" si="1"/>
      </c>
      <c r="J49" s="38"/>
    </row>
    <row r="50" spans="1:10" ht="12">
      <c r="A50" s="53">
        <v>36</v>
      </c>
      <c r="B50" s="54"/>
      <c r="C50" s="54"/>
      <c r="D50" s="54"/>
      <c r="E50" s="65">
        <f t="shared" si="2"/>
      </c>
      <c r="F50" s="55"/>
      <c r="G50" s="54"/>
      <c r="H50" s="54"/>
      <c r="I50" s="65">
        <f t="shared" si="1"/>
      </c>
      <c r="J50" s="38"/>
    </row>
    <row r="51" spans="1:10" ht="12">
      <c r="A51" s="53">
        <v>37</v>
      </c>
      <c r="B51" s="54"/>
      <c r="C51" s="54"/>
      <c r="D51" s="54"/>
      <c r="E51" s="65">
        <f t="shared" si="2"/>
      </c>
      <c r="F51" s="55"/>
      <c r="G51" s="54"/>
      <c r="H51" s="54"/>
      <c r="I51" s="65">
        <f t="shared" si="1"/>
      </c>
      <c r="J51" s="38"/>
    </row>
    <row r="52" spans="1:10" ht="12">
      <c r="A52" s="53">
        <v>38</v>
      </c>
      <c r="B52" s="54"/>
      <c r="C52" s="54"/>
      <c r="D52" s="54"/>
      <c r="E52" s="65">
        <f t="shared" si="2"/>
      </c>
      <c r="F52" s="55"/>
      <c r="G52" s="54"/>
      <c r="H52" s="54"/>
      <c r="I52" s="65">
        <f t="shared" si="1"/>
      </c>
      <c r="J52" s="38"/>
    </row>
    <row r="53" spans="1:10" ht="12">
      <c r="A53" s="53">
        <v>39</v>
      </c>
      <c r="B53" s="54"/>
      <c r="C53" s="54"/>
      <c r="D53" s="54"/>
      <c r="E53" s="65">
        <f t="shared" si="2"/>
      </c>
      <c r="F53" s="55"/>
      <c r="G53" s="54"/>
      <c r="H53" s="54"/>
      <c r="I53" s="65">
        <f t="shared" si="1"/>
      </c>
      <c r="J53" s="38"/>
    </row>
    <row r="54" spans="1:10" ht="12">
      <c r="A54" s="53">
        <v>40</v>
      </c>
      <c r="B54" s="54"/>
      <c r="C54" s="54"/>
      <c r="D54" s="54"/>
      <c r="E54" s="65">
        <f t="shared" si="2"/>
      </c>
      <c r="F54" s="55"/>
      <c r="G54" s="54"/>
      <c r="H54" s="54"/>
      <c r="I54" s="65">
        <f t="shared" si="1"/>
      </c>
      <c r="J54" s="38"/>
    </row>
    <row r="55" spans="1:10" ht="12">
      <c r="A55" s="53">
        <v>41</v>
      </c>
      <c r="B55" s="54"/>
      <c r="C55" s="54"/>
      <c r="D55" s="54"/>
      <c r="E55" s="65">
        <f t="shared" si="2"/>
      </c>
      <c r="F55" s="55"/>
      <c r="G55" s="54"/>
      <c r="H55" s="54"/>
      <c r="I55" s="65">
        <f t="shared" si="1"/>
      </c>
      <c r="J55" s="38"/>
    </row>
    <row r="56" spans="1:10" ht="12">
      <c r="A56" s="53">
        <v>42</v>
      </c>
      <c r="B56" s="54"/>
      <c r="C56" s="54"/>
      <c r="D56" s="54"/>
      <c r="E56" s="65">
        <f t="shared" si="2"/>
      </c>
      <c r="F56" s="55"/>
      <c r="G56" s="54"/>
      <c r="H56" s="54"/>
      <c r="I56" s="65">
        <f t="shared" si="1"/>
      </c>
      <c r="J56" s="38"/>
    </row>
    <row r="57" spans="1:10" ht="12">
      <c r="A57" s="53">
        <v>43</v>
      </c>
      <c r="B57" s="54"/>
      <c r="C57" s="54"/>
      <c r="D57" s="54"/>
      <c r="E57" s="65">
        <f t="shared" si="2"/>
      </c>
      <c r="F57" s="55"/>
      <c r="G57" s="54"/>
      <c r="H57" s="54"/>
      <c r="I57" s="65">
        <f t="shared" si="1"/>
      </c>
      <c r="J57" s="38"/>
    </row>
    <row r="58" spans="1:10" ht="12">
      <c r="A58" s="53">
        <v>44</v>
      </c>
      <c r="B58" s="54"/>
      <c r="C58" s="54"/>
      <c r="D58" s="54"/>
      <c r="E58" s="65">
        <f t="shared" si="2"/>
      </c>
      <c r="F58" s="55"/>
      <c r="G58" s="54"/>
      <c r="H58" s="54"/>
      <c r="I58" s="65">
        <f t="shared" si="1"/>
      </c>
      <c r="J58" s="38"/>
    </row>
    <row r="59" spans="1:10" ht="12">
      <c r="A59" s="53">
        <v>45</v>
      </c>
      <c r="B59" s="54"/>
      <c r="C59" s="54"/>
      <c r="D59" s="54"/>
      <c r="E59" s="65">
        <f t="shared" si="2"/>
      </c>
      <c r="F59" s="55"/>
      <c r="G59" s="54"/>
      <c r="H59" s="54"/>
      <c r="I59" s="65">
        <f t="shared" si="1"/>
      </c>
      <c r="J59" s="38"/>
    </row>
    <row r="60" spans="1:10" ht="12">
      <c r="A60" s="53">
        <v>46</v>
      </c>
      <c r="B60" s="54"/>
      <c r="C60" s="54"/>
      <c r="D60" s="54"/>
      <c r="E60" s="65">
        <f t="shared" si="2"/>
      </c>
      <c r="F60" s="55"/>
      <c r="G60" s="54"/>
      <c r="H60" s="54"/>
      <c r="I60" s="65">
        <f t="shared" si="1"/>
      </c>
      <c r="J60" s="38"/>
    </row>
    <row r="61" spans="1:10" ht="12">
      <c r="A61" s="53">
        <v>47</v>
      </c>
      <c r="B61" s="54"/>
      <c r="C61" s="54"/>
      <c r="D61" s="54"/>
      <c r="E61" s="65">
        <f t="shared" si="2"/>
      </c>
      <c r="F61" s="55"/>
      <c r="G61" s="54"/>
      <c r="H61" s="54"/>
      <c r="I61" s="65">
        <f t="shared" si="1"/>
      </c>
      <c r="J61" s="38"/>
    </row>
    <row r="62" spans="1:10" ht="12">
      <c r="A62" s="53">
        <v>48</v>
      </c>
      <c r="B62" s="54"/>
      <c r="C62" s="54"/>
      <c r="D62" s="54"/>
      <c r="E62" s="65">
        <f t="shared" si="2"/>
      </c>
      <c r="F62" s="55"/>
      <c r="G62" s="54"/>
      <c r="H62" s="54"/>
      <c r="I62" s="65">
        <f t="shared" si="1"/>
      </c>
      <c r="J62" s="38"/>
    </row>
    <row r="63" spans="1:10" ht="12">
      <c r="A63" s="53">
        <v>49</v>
      </c>
      <c r="B63" s="54"/>
      <c r="C63" s="54"/>
      <c r="D63" s="54"/>
      <c r="E63" s="65">
        <f t="shared" si="2"/>
      </c>
      <c r="F63" s="55"/>
      <c r="G63" s="54"/>
      <c r="H63" s="54"/>
      <c r="I63" s="65">
        <f t="shared" si="1"/>
      </c>
      <c r="J63" s="38"/>
    </row>
    <row r="64" spans="1:10" ht="12">
      <c r="A64" s="53">
        <v>50</v>
      </c>
      <c r="B64" s="54"/>
      <c r="C64" s="54"/>
      <c r="D64" s="54"/>
      <c r="E64" s="65">
        <f t="shared" si="2"/>
      </c>
      <c r="F64" s="55"/>
      <c r="G64" s="54"/>
      <c r="H64" s="54"/>
      <c r="I64" s="65">
        <f t="shared" si="1"/>
      </c>
      <c r="J64" s="38"/>
    </row>
    <row r="65" spans="1:10" ht="12">
      <c r="A65" s="53">
        <v>51</v>
      </c>
      <c r="B65" s="54"/>
      <c r="C65" s="54"/>
      <c r="D65" s="54"/>
      <c r="E65" s="65">
        <f t="shared" si="2"/>
      </c>
      <c r="F65" s="55"/>
      <c r="G65" s="54"/>
      <c r="H65" s="54"/>
      <c r="I65" s="65">
        <f t="shared" si="1"/>
      </c>
      <c r="J65" s="38"/>
    </row>
    <row r="66" spans="1:10" ht="12">
      <c r="A66" s="53">
        <v>52</v>
      </c>
      <c r="B66" s="54"/>
      <c r="C66" s="54"/>
      <c r="D66" s="54"/>
      <c r="E66" s="65">
        <f t="shared" si="2"/>
      </c>
      <c r="F66" s="55"/>
      <c r="G66" s="54"/>
      <c r="H66" s="54"/>
      <c r="I66" s="65">
        <f t="shared" si="1"/>
      </c>
      <c r="J66" s="38"/>
    </row>
    <row r="67" spans="1:10" ht="12">
      <c r="A67" s="53">
        <v>53</v>
      </c>
      <c r="B67" s="54"/>
      <c r="C67" s="54"/>
      <c r="D67" s="54"/>
      <c r="E67" s="65">
        <f t="shared" si="2"/>
      </c>
      <c r="F67" s="55"/>
      <c r="G67" s="54"/>
      <c r="H67" s="54"/>
      <c r="I67" s="65">
        <f t="shared" si="1"/>
      </c>
      <c r="J67" s="38"/>
    </row>
    <row r="68" spans="1:10" ht="12">
      <c r="A68" s="53">
        <v>54</v>
      </c>
      <c r="B68" s="54"/>
      <c r="C68" s="54"/>
      <c r="D68" s="54"/>
      <c r="E68" s="65">
        <f t="shared" si="2"/>
      </c>
      <c r="F68" s="55"/>
      <c r="G68" s="54"/>
      <c r="H68" s="54"/>
      <c r="I68" s="65">
        <f t="shared" si="1"/>
      </c>
      <c r="J68" s="38"/>
    </row>
    <row r="69" spans="1:10" ht="12">
      <c r="A69" s="53">
        <v>55</v>
      </c>
      <c r="B69" s="54"/>
      <c r="C69" s="54"/>
      <c r="D69" s="54"/>
      <c r="E69" s="65">
        <f t="shared" si="2"/>
      </c>
      <c r="F69" s="55"/>
      <c r="G69" s="54"/>
      <c r="H69" s="54"/>
      <c r="I69" s="65">
        <f t="shared" si="1"/>
      </c>
      <c r="J69" s="38"/>
    </row>
    <row r="70" spans="1:10" ht="12">
      <c r="A70" s="53">
        <v>56</v>
      </c>
      <c r="B70" s="54"/>
      <c r="C70" s="54"/>
      <c r="D70" s="54"/>
      <c r="E70" s="65">
        <f t="shared" si="2"/>
      </c>
      <c r="F70" s="55"/>
      <c r="G70" s="54"/>
      <c r="H70" s="54"/>
      <c r="I70" s="65">
        <f t="shared" si="1"/>
      </c>
      <c r="J70" s="38"/>
    </row>
    <row r="71" spans="1:10" ht="12">
      <c r="A71" s="53">
        <v>57</v>
      </c>
      <c r="B71" s="54"/>
      <c r="C71" s="54"/>
      <c r="D71" s="54"/>
      <c r="E71" s="65">
        <f t="shared" si="2"/>
      </c>
      <c r="F71" s="55"/>
      <c r="G71" s="54"/>
      <c r="H71" s="54"/>
      <c r="I71" s="65">
        <f t="shared" si="1"/>
      </c>
      <c r="J71" s="38"/>
    </row>
    <row r="72" spans="1:10" ht="12">
      <c r="A72" s="53">
        <v>58</v>
      </c>
      <c r="B72" s="54"/>
      <c r="C72" s="54"/>
      <c r="D72" s="54"/>
      <c r="E72" s="65">
        <f t="shared" si="2"/>
      </c>
      <c r="F72" s="55"/>
      <c r="G72" s="54"/>
      <c r="H72" s="54"/>
      <c r="I72" s="65">
        <f t="shared" si="1"/>
      </c>
      <c r="J72" s="38"/>
    </row>
    <row r="73" spans="1:10" ht="12">
      <c r="A73" s="53">
        <v>59</v>
      </c>
      <c r="B73" s="54"/>
      <c r="C73" s="54"/>
      <c r="D73" s="54"/>
      <c r="E73" s="65">
        <f t="shared" si="2"/>
      </c>
      <c r="F73" s="55"/>
      <c r="G73" s="54"/>
      <c r="H73" s="54"/>
      <c r="I73" s="65">
        <f t="shared" si="1"/>
      </c>
      <c r="J73" s="38"/>
    </row>
    <row r="74" spans="1:10" ht="12">
      <c r="A74" s="53">
        <v>60</v>
      </c>
      <c r="B74" s="54"/>
      <c r="C74" s="54"/>
      <c r="D74" s="54"/>
      <c r="E74" s="65">
        <f t="shared" si="2"/>
      </c>
      <c r="F74" s="55"/>
      <c r="G74" s="54"/>
      <c r="H74" s="54"/>
      <c r="I74" s="65">
        <f t="shared" si="1"/>
      </c>
      <c r="J74" s="38"/>
    </row>
    <row r="75" spans="1:10" ht="12">
      <c r="A75" s="53">
        <v>61</v>
      </c>
      <c r="B75" s="54"/>
      <c r="C75" s="54"/>
      <c r="D75" s="54"/>
      <c r="E75" s="65">
        <f t="shared" si="2"/>
      </c>
      <c r="F75" s="55"/>
      <c r="G75" s="54"/>
      <c r="H75" s="54"/>
      <c r="I75" s="65">
        <f t="shared" si="1"/>
      </c>
      <c r="J75" s="38"/>
    </row>
    <row r="76" spans="1:10" ht="12">
      <c r="A76" s="53">
        <v>62</v>
      </c>
      <c r="B76" s="54"/>
      <c r="C76" s="54"/>
      <c r="D76" s="54"/>
      <c r="E76" s="65">
        <f t="shared" si="2"/>
      </c>
      <c r="F76" s="55"/>
      <c r="G76" s="54"/>
      <c r="H76" s="54"/>
      <c r="I76" s="65">
        <f t="shared" si="1"/>
      </c>
      <c r="J76" s="38"/>
    </row>
    <row r="77" spans="1:10" ht="12">
      <c r="A77" s="53">
        <v>63</v>
      </c>
      <c r="B77" s="54"/>
      <c r="C77" s="54"/>
      <c r="D77" s="54"/>
      <c r="E77" s="65">
        <f t="shared" si="2"/>
      </c>
      <c r="F77" s="55"/>
      <c r="G77" s="54"/>
      <c r="H77" s="54"/>
      <c r="I77" s="65">
        <f t="shared" si="1"/>
      </c>
      <c r="J77" s="38"/>
    </row>
    <row r="78" spans="1:10" ht="12">
      <c r="A78" s="53">
        <v>64</v>
      </c>
      <c r="B78" s="54"/>
      <c r="C78" s="54"/>
      <c r="D78" s="54"/>
      <c r="E78" s="65">
        <f t="shared" si="2"/>
      </c>
      <c r="F78" s="55"/>
      <c r="G78" s="54"/>
      <c r="H78" s="54"/>
      <c r="I78" s="65">
        <f t="shared" si="1"/>
      </c>
      <c r="J78" s="38"/>
    </row>
    <row r="79" spans="1:10" ht="12">
      <c r="A79" s="53">
        <v>65</v>
      </c>
      <c r="B79" s="54"/>
      <c r="C79" s="54"/>
      <c r="D79" s="54"/>
      <c r="E79" s="65">
        <f aca="true" t="shared" si="3" ref="E79:E106">IF($D79="","",INDEX(pkt_pat,$D79,1))</f>
      </c>
      <c r="F79" s="55"/>
      <c r="G79" s="54"/>
      <c r="H79" s="54"/>
      <c r="I79" s="65">
        <f aca="true" t="shared" si="4" ref="I79:I103">IF($D79="","",INDEX(pkt_pat,$D79,1))</f>
      </c>
      <c r="J79" s="38"/>
    </row>
    <row r="80" spans="1:10" ht="12">
      <c r="A80" s="53">
        <v>66</v>
      </c>
      <c r="B80" s="54"/>
      <c r="C80" s="54"/>
      <c r="D80" s="54"/>
      <c r="E80" s="65">
        <f t="shared" si="3"/>
      </c>
      <c r="F80" s="55"/>
      <c r="G80" s="54"/>
      <c r="H80" s="54"/>
      <c r="I80" s="65">
        <f t="shared" si="4"/>
      </c>
      <c r="J80" s="38"/>
    </row>
    <row r="81" spans="1:10" ht="12">
      <c r="A81" s="53">
        <v>67</v>
      </c>
      <c r="B81" s="54"/>
      <c r="C81" s="54"/>
      <c r="D81" s="54"/>
      <c r="E81" s="65">
        <f t="shared" si="3"/>
      </c>
      <c r="F81" s="55"/>
      <c r="G81" s="54"/>
      <c r="H81" s="54"/>
      <c r="I81" s="65">
        <f t="shared" si="4"/>
      </c>
      <c r="J81" s="38"/>
    </row>
    <row r="82" spans="1:10" ht="12">
      <c r="A82" s="53">
        <v>68</v>
      </c>
      <c r="B82" s="54"/>
      <c r="C82" s="54"/>
      <c r="D82" s="54"/>
      <c r="E82" s="65">
        <f t="shared" si="3"/>
      </c>
      <c r="F82" s="55"/>
      <c r="G82" s="54"/>
      <c r="H82" s="54"/>
      <c r="I82" s="65">
        <f t="shared" si="4"/>
      </c>
      <c r="J82" s="38"/>
    </row>
    <row r="83" spans="1:10" ht="12">
      <c r="A83" s="53">
        <v>69</v>
      </c>
      <c r="B83" s="54"/>
      <c r="C83" s="54"/>
      <c r="D83" s="54"/>
      <c r="E83" s="65">
        <f t="shared" si="3"/>
      </c>
      <c r="F83" s="55"/>
      <c r="G83" s="54"/>
      <c r="H83" s="54"/>
      <c r="I83" s="65">
        <f t="shared" si="4"/>
      </c>
      <c r="J83" s="38"/>
    </row>
    <row r="84" spans="1:10" ht="12">
      <c r="A84" s="53">
        <v>70</v>
      </c>
      <c r="B84" s="54"/>
      <c r="C84" s="54"/>
      <c r="D84" s="54"/>
      <c r="E84" s="65">
        <f t="shared" si="3"/>
      </c>
      <c r="F84" s="55"/>
      <c r="G84" s="54"/>
      <c r="H84" s="54"/>
      <c r="I84" s="65">
        <f t="shared" si="4"/>
      </c>
      <c r="J84" s="38"/>
    </row>
    <row r="85" spans="1:10" ht="12">
      <c r="A85" s="53">
        <v>71</v>
      </c>
      <c r="B85" s="54"/>
      <c r="C85" s="54"/>
      <c r="D85" s="54"/>
      <c r="E85" s="65">
        <f t="shared" si="3"/>
      </c>
      <c r="F85" s="55"/>
      <c r="G85" s="54"/>
      <c r="H85" s="54"/>
      <c r="I85" s="65">
        <f t="shared" si="4"/>
      </c>
      <c r="J85" s="38"/>
    </row>
    <row r="86" spans="1:10" ht="12">
      <c r="A86" s="53">
        <v>72</v>
      </c>
      <c r="B86" s="54"/>
      <c r="C86" s="54"/>
      <c r="D86" s="54"/>
      <c r="E86" s="65">
        <f t="shared" si="3"/>
      </c>
      <c r="F86" s="55"/>
      <c r="G86" s="54"/>
      <c r="H86" s="54"/>
      <c r="I86" s="65">
        <f t="shared" si="4"/>
      </c>
      <c r="J86" s="38"/>
    </row>
    <row r="87" spans="1:10" ht="12">
      <c r="A87" s="53">
        <v>73</v>
      </c>
      <c r="B87" s="54"/>
      <c r="C87" s="54"/>
      <c r="D87" s="54"/>
      <c r="E87" s="65">
        <f t="shared" si="3"/>
      </c>
      <c r="F87" s="55"/>
      <c r="G87" s="54"/>
      <c r="H87" s="54"/>
      <c r="I87" s="65">
        <f t="shared" si="4"/>
      </c>
      <c r="J87" s="38"/>
    </row>
    <row r="88" spans="1:10" ht="12">
      <c r="A88" s="53">
        <v>74</v>
      </c>
      <c r="B88" s="54"/>
      <c r="C88" s="54"/>
      <c r="D88" s="54"/>
      <c r="E88" s="65">
        <f t="shared" si="3"/>
      </c>
      <c r="F88" s="55"/>
      <c r="G88" s="54"/>
      <c r="H88" s="54"/>
      <c r="I88" s="65">
        <f t="shared" si="4"/>
      </c>
      <c r="J88" s="38"/>
    </row>
    <row r="89" spans="1:10" ht="12">
      <c r="A89" s="53">
        <v>75</v>
      </c>
      <c r="B89" s="54"/>
      <c r="C89" s="54"/>
      <c r="D89" s="54"/>
      <c r="E89" s="65">
        <f t="shared" si="3"/>
      </c>
      <c r="F89" s="55"/>
      <c r="G89" s="54"/>
      <c r="H89" s="54"/>
      <c r="I89" s="65">
        <f t="shared" si="4"/>
      </c>
      <c r="J89" s="38"/>
    </row>
    <row r="90" spans="1:10" ht="12">
      <c r="A90" s="53">
        <v>76</v>
      </c>
      <c r="B90" s="54"/>
      <c r="C90" s="54"/>
      <c r="D90" s="54"/>
      <c r="E90" s="65">
        <f t="shared" si="3"/>
      </c>
      <c r="F90" s="55"/>
      <c r="G90" s="54"/>
      <c r="H90" s="54"/>
      <c r="I90" s="65">
        <f t="shared" si="4"/>
      </c>
      <c r="J90" s="38"/>
    </row>
    <row r="91" spans="1:10" ht="12">
      <c r="A91" s="53">
        <v>77</v>
      </c>
      <c r="B91" s="54"/>
      <c r="C91" s="54"/>
      <c r="D91" s="54"/>
      <c r="E91" s="65">
        <f t="shared" si="3"/>
      </c>
      <c r="F91" s="55"/>
      <c r="G91" s="54"/>
      <c r="H91" s="54"/>
      <c r="I91" s="65">
        <f t="shared" si="4"/>
      </c>
      <c r="J91" s="38"/>
    </row>
    <row r="92" spans="1:10" ht="12">
      <c r="A92" s="53">
        <v>78</v>
      </c>
      <c r="B92" s="54"/>
      <c r="C92" s="54"/>
      <c r="D92" s="54"/>
      <c r="E92" s="65">
        <f t="shared" si="3"/>
      </c>
      <c r="F92" s="55"/>
      <c r="G92" s="54"/>
      <c r="H92" s="54"/>
      <c r="I92" s="65">
        <f t="shared" si="4"/>
      </c>
      <c r="J92" s="38"/>
    </row>
    <row r="93" spans="1:10" ht="12">
      <c r="A93" s="53">
        <v>79</v>
      </c>
      <c r="B93" s="54"/>
      <c r="C93" s="54"/>
      <c r="D93" s="54"/>
      <c r="E93" s="65">
        <f t="shared" si="3"/>
      </c>
      <c r="F93" s="55"/>
      <c r="G93" s="54"/>
      <c r="H93" s="54"/>
      <c r="I93" s="65">
        <f t="shared" si="4"/>
      </c>
      <c r="J93" s="38"/>
    </row>
    <row r="94" spans="1:10" ht="12">
      <c r="A94" s="53">
        <v>80</v>
      </c>
      <c r="B94" s="54"/>
      <c r="C94" s="54"/>
      <c r="D94" s="54"/>
      <c r="E94" s="65">
        <f t="shared" si="3"/>
      </c>
      <c r="F94" s="55"/>
      <c r="G94" s="54"/>
      <c r="H94" s="54"/>
      <c r="I94" s="65">
        <f t="shared" si="4"/>
      </c>
      <c r="J94" s="38"/>
    </row>
    <row r="95" spans="1:10" ht="12">
      <c r="A95" s="53">
        <v>81</v>
      </c>
      <c r="B95" s="54"/>
      <c r="C95" s="54"/>
      <c r="D95" s="54"/>
      <c r="E95" s="65">
        <f t="shared" si="3"/>
      </c>
      <c r="F95" s="55"/>
      <c r="G95" s="54"/>
      <c r="H95" s="54"/>
      <c r="I95" s="65">
        <f t="shared" si="4"/>
      </c>
      <c r="J95" s="38"/>
    </row>
    <row r="96" spans="1:10" ht="12">
      <c r="A96" s="53">
        <v>82</v>
      </c>
      <c r="B96" s="54"/>
      <c r="C96" s="54"/>
      <c r="D96" s="54"/>
      <c r="E96" s="65">
        <f t="shared" si="3"/>
      </c>
      <c r="F96" s="55"/>
      <c r="G96" s="54"/>
      <c r="H96" s="54"/>
      <c r="I96" s="65">
        <f t="shared" si="4"/>
      </c>
      <c r="J96" s="38"/>
    </row>
    <row r="97" spans="1:10" ht="12">
      <c r="A97" s="53">
        <v>83</v>
      </c>
      <c r="B97" s="54"/>
      <c r="C97" s="54"/>
      <c r="D97" s="54"/>
      <c r="E97" s="65">
        <f t="shared" si="3"/>
      </c>
      <c r="F97" s="55"/>
      <c r="G97" s="54"/>
      <c r="H97" s="54"/>
      <c r="I97" s="65">
        <f t="shared" si="4"/>
      </c>
      <c r="J97" s="38"/>
    </row>
    <row r="98" spans="1:10" ht="12">
      <c r="A98" s="53">
        <v>84</v>
      </c>
      <c r="B98" s="54"/>
      <c r="C98" s="54"/>
      <c r="D98" s="54"/>
      <c r="E98" s="65">
        <f t="shared" si="3"/>
      </c>
      <c r="F98" s="55"/>
      <c r="G98" s="54"/>
      <c r="H98" s="54"/>
      <c r="I98" s="65">
        <f t="shared" si="4"/>
      </c>
      <c r="J98" s="38"/>
    </row>
    <row r="99" spans="1:10" ht="12">
      <c r="A99" s="53">
        <v>85</v>
      </c>
      <c r="B99" s="54"/>
      <c r="C99" s="54"/>
      <c r="D99" s="54"/>
      <c r="E99" s="65">
        <f t="shared" si="3"/>
      </c>
      <c r="F99" s="55"/>
      <c r="G99" s="54"/>
      <c r="H99" s="54"/>
      <c r="I99" s="65">
        <f t="shared" si="4"/>
      </c>
      <c r="J99" s="38"/>
    </row>
    <row r="100" spans="1:10" ht="12">
      <c r="A100" s="53">
        <v>86</v>
      </c>
      <c r="B100" s="54"/>
      <c r="C100" s="54"/>
      <c r="D100" s="54"/>
      <c r="E100" s="65">
        <f t="shared" si="3"/>
      </c>
      <c r="F100" s="55"/>
      <c r="G100" s="54"/>
      <c r="H100" s="54"/>
      <c r="I100" s="65">
        <f t="shared" si="4"/>
      </c>
      <c r="J100" s="38"/>
    </row>
    <row r="101" spans="1:10" ht="12">
      <c r="A101" s="53">
        <v>87</v>
      </c>
      <c r="B101" s="54"/>
      <c r="C101" s="54"/>
      <c r="D101" s="54"/>
      <c r="E101" s="65">
        <f t="shared" si="3"/>
      </c>
      <c r="F101" s="55"/>
      <c r="G101" s="54"/>
      <c r="H101" s="54"/>
      <c r="I101" s="65">
        <f t="shared" si="4"/>
      </c>
      <c r="J101" s="38"/>
    </row>
    <row r="102" spans="1:10" ht="12">
      <c r="A102" s="53">
        <v>88</v>
      </c>
      <c r="B102" s="54"/>
      <c r="C102" s="54"/>
      <c r="D102" s="54"/>
      <c r="E102" s="65">
        <f t="shared" si="3"/>
      </c>
      <c r="F102" s="55"/>
      <c r="G102" s="54"/>
      <c r="H102" s="54"/>
      <c r="I102" s="65">
        <f t="shared" si="4"/>
      </c>
      <c r="J102" s="38"/>
    </row>
    <row r="103" spans="1:10" ht="12">
      <c r="A103" s="53">
        <v>89</v>
      </c>
      <c r="B103" s="54"/>
      <c r="C103" s="54"/>
      <c r="D103" s="54"/>
      <c r="E103" s="65">
        <f t="shared" si="3"/>
      </c>
      <c r="F103" s="55"/>
      <c r="G103" s="54"/>
      <c r="H103" s="54"/>
      <c r="I103" s="65">
        <f t="shared" si="4"/>
      </c>
      <c r="J103" s="38"/>
    </row>
    <row r="104" spans="1:10" ht="12">
      <c r="A104" s="53">
        <v>90</v>
      </c>
      <c r="B104" s="54"/>
      <c r="C104" s="54"/>
      <c r="D104" s="54"/>
      <c r="E104" s="65">
        <f t="shared" si="3"/>
      </c>
      <c r="F104" s="55"/>
      <c r="G104" s="54"/>
      <c r="H104" s="54"/>
      <c r="I104" s="38"/>
      <c r="J104" s="38"/>
    </row>
    <row r="105" spans="1:10" ht="12">
      <c r="A105" s="53">
        <v>91</v>
      </c>
      <c r="B105" s="54"/>
      <c r="C105" s="54"/>
      <c r="D105" s="54"/>
      <c r="E105" s="65">
        <f t="shared" si="3"/>
      </c>
      <c r="F105" s="55"/>
      <c r="G105" s="54"/>
      <c r="H105" s="54"/>
      <c r="I105" s="38"/>
      <c r="J105" s="38"/>
    </row>
    <row r="106" spans="1:10" ht="12">
      <c r="A106" s="53">
        <v>92</v>
      </c>
      <c r="B106" s="54"/>
      <c r="C106" s="54"/>
      <c r="D106" s="54"/>
      <c r="E106" s="65">
        <f t="shared" si="3"/>
      </c>
      <c r="F106" s="55"/>
      <c r="G106" s="54"/>
      <c r="H106" s="54"/>
      <c r="I106" s="38"/>
      <c r="J106" s="38"/>
    </row>
    <row r="107" spans="1:10" ht="12">
      <c r="A107" s="2"/>
      <c r="B107" s="2"/>
      <c r="C107" s="2"/>
      <c r="D107" s="2"/>
      <c r="E107" s="2"/>
      <c r="F107" s="38"/>
      <c r="G107" s="2"/>
      <c r="H107" s="38"/>
      <c r="I107" s="38"/>
      <c r="J107" s="38"/>
    </row>
  </sheetData>
  <sheetProtection/>
  <printOptions/>
  <pageMargins left="0.75" right="0.75" top="1" bottom="1" header="0.5" footer="0.5"/>
  <pageSetup fitToHeight="4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6" max="6" width="65.7109375" style="0" customWidth="1"/>
    <col min="7" max="7" width="8.00390625" style="0" customWidth="1"/>
    <col min="8" max="8" width="6.140625" style="0" customWidth="1"/>
  </cols>
  <sheetData>
    <row r="2" spans="1:5" ht="12.75">
      <c r="A2" s="46"/>
      <c r="B2" s="46" t="s">
        <v>78</v>
      </c>
      <c r="C2" s="39"/>
      <c r="D2" s="39"/>
      <c r="E2" s="39"/>
    </row>
    <row r="3" spans="2:4" ht="12">
      <c r="B3" s="39"/>
      <c r="C3" s="39"/>
      <c r="D3" s="39"/>
    </row>
    <row r="4" spans="2:8" ht="12">
      <c r="B4" s="39"/>
      <c r="C4" s="39"/>
      <c r="D4" s="39"/>
      <c r="G4" s="125"/>
      <c r="H4" s="125"/>
    </row>
    <row r="5" spans="2:11" ht="25.5">
      <c r="B5" s="39"/>
      <c r="C5" s="72" t="s">
        <v>60</v>
      </c>
      <c r="D5" s="72" t="s">
        <v>51</v>
      </c>
      <c r="E5" s="72" t="s">
        <v>59</v>
      </c>
      <c r="F5" s="121" t="s">
        <v>17</v>
      </c>
      <c r="G5" s="115"/>
      <c r="H5" s="115"/>
      <c r="I5" s="115"/>
      <c r="J5" s="115"/>
      <c r="K5" s="115"/>
    </row>
    <row r="6" spans="2:11" ht="24.75">
      <c r="B6" s="39"/>
      <c r="C6" s="98">
        <v>1</v>
      </c>
      <c r="D6" s="98" t="s">
        <v>65</v>
      </c>
      <c r="E6" s="98">
        <v>25</v>
      </c>
      <c r="F6" s="122" t="s">
        <v>38</v>
      </c>
      <c r="G6" s="126"/>
      <c r="H6" s="115"/>
      <c r="I6" s="115"/>
      <c r="J6" s="115"/>
      <c r="K6" s="115"/>
    </row>
    <row r="7" spans="1:11" ht="24.75">
      <c r="A7" s="43"/>
      <c r="B7" s="39"/>
      <c r="C7" s="98">
        <v>2</v>
      </c>
      <c r="D7" s="98" t="s">
        <v>66</v>
      </c>
      <c r="E7" s="98">
        <v>5</v>
      </c>
      <c r="F7" s="122" t="s">
        <v>39</v>
      </c>
      <c r="G7" s="126"/>
      <c r="H7" s="115"/>
      <c r="I7" s="115"/>
      <c r="J7" s="115"/>
      <c r="K7" s="115"/>
    </row>
    <row r="8" spans="1:11" ht="24.75">
      <c r="A8" s="43"/>
      <c r="B8" s="39"/>
      <c r="C8" s="98">
        <v>3</v>
      </c>
      <c r="D8" s="98" t="s">
        <v>67</v>
      </c>
      <c r="E8" s="98">
        <v>3</v>
      </c>
      <c r="F8" s="123" t="s">
        <v>121</v>
      </c>
      <c r="G8" s="133"/>
      <c r="H8" s="134"/>
      <c r="I8" s="115"/>
      <c r="J8" s="115"/>
      <c r="K8" s="115"/>
    </row>
    <row r="9" spans="2:11" ht="12">
      <c r="B9" s="39"/>
      <c r="C9" s="118"/>
      <c r="D9" s="118"/>
      <c r="E9" s="118"/>
      <c r="F9" s="124"/>
      <c r="G9" s="126"/>
      <c r="H9" s="115"/>
      <c r="I9" s="115"/>
      <c r="J9" s="115"/>
      <c r="K9" s="115"/>
    </row>
    <row r="10" spans="2:8" ht="12">
      <c r="B10" s="39"/>
      <c r="G10" s="125"/>
      <c r="H10" s="125"/>
    </row>
    <row r="11" spans="2:6" ht="13.5">
      <c r="B11" s="39"/>
      <c r="C11" s="39"/>
      <c r="D11" s="39"/>
      <c r="E11" s="47" t="s">
        <v>12</v>
      </c>
      <c r="F11" s="76" t="e">
        <f>doktorant</f>
        <v>#REF!</v>
      </c>
    </row>
    <row r="12" spans="2:5" ht="12">
      <c r="B12" s="39"/>
      <c r="C12" s="39"/>
      <c r="D12" s="39"/>
      <c r="E12" s="47"/>
    </row>
    <row r="13" spans="2:6" ht="12.75">
      <c r="B13" s="39"/>
      <c r="C13" s="39"/>
      <c r="D13" s="39"/>
      <c r="E13" s="47"/>
      <c r="F13" s="44" t="s">
        <v>14</v>
      </c>
    </row>
    <row r="15" spans="1:9" ht="39">
      <c r="A15" s="67" t="s">
        <v>31</v>
      </c>
      <c r="B15" s="67" t="s">
        <v>37</v>
      </c>
      <c r="C15" s="67" t="s">
        <v>16</v>
      </c>
      <c r="D15" s="67" t="str">
        <f>C5</f>
        <v>lp pkt grant</v>
      </c>
      <c r="E15" s="67" t="s">
        <v>51</v>
      </c>
      <c r="F15" s="67" t="s">
        <v>68</v>
      </c>
      <c r="G15" s="67" t="s">
        <v>7</v>
      </c>
      <c r="H15" s="1"/>
      <c r="I15" s="1"/>
    </row>
    <row r="16" spans="1:9" ht="12">
      <c r="A16" s="49">
        <v>1</v>
      </c>
      <c r="B16" s="50"/>
      <c r="C16" s="50">
        <v>2019</v>
      </c>
      <c r="D16" s="50">
        <v>1</v>
      </c>
      <c r="E16" s="64" t="str">
        <f aca="true" t="shared" si="0" ref="E16:E47">IF($D16="","",INDEX(pkt_gra,$D16,1))</f>
        <v>GrZe</v>
      </c>
      <c r="F16" s="119" t="s">
        <v>122</v>
      </c>
      <c r="G16" s="64">
        <f aca="true" t="shared" si="1" ref="G16:G47">IF($D16="","",INDEX(pkt_gra,$D16,2))</f>
        <v>25</v>
      </c>
      <c r="H16" s="38"/>
      <c r="I16" s="38"/>
    </row>
    <row r="17" spans="1:9" ht="12">
      <c r="A17" s="53">
        <v>2</v>
      </c>
      <c r="B17" s="54"/>
      <c r="C17" s="54">
        <v>2019</v>
      </c>
      <c r="D17" s="54">
        <v>3</v>
      </c>
      <c r="E17" s="65" t="str">
        <f t="shared" si="0"/>
        <v>wn.GrZe</v>
      </c>
      <c r="F17" s="120" t="s">
        <v>123</v>
      </c>
      <c r="G17" s="65">
        <f t="shared" si="1"/>
        <v>3</v>
      </c>
      <c r="H17" s="38"/>
      <c r="I17" s="38"/>
    </row>
    <row r="18" spans="1:9" ht="12">
      <c r="A18" s="53">
        <v>3</v>
      </c>
      <c r="B18" s="54"/>
      <c r="C18" s="54"/>
      <c r="D18" s="54"/>
      <c r="E18" s="65">
        <f t="shared" si="0"/>
      </c>
      <c r="F18" s="55"/>
      <c r="G18" s="65">
        <f t="shared" si="1"/>
      </c>
      <c r="H18" s="38"/>
      <c r="I18" s="38"/>
    </row>
    <row r="19" spans="1:9" ht="12">
      <c r="A19" s="53">
        <v>4</v>
      </c>
      <c r="B19" s="54"/>
      <c r="C19" s="54"/>
      <c r="D19" s="54"/>
      <c r="E19" s="65">
        <f t="shared" si="0"/>
      </c>
      <c r="F19" s="55"/>
      <c r="G19" s="65">
        <f t="shared" si="1"/>
      </c>
      <c r="H19" s="38"/>
      <c r="I19" s="38"/>
    </row>
    <row r="20" spans="1:9" ht="12">
      <c r="A20" s="53">
        <v>5</v>
      </c>
      <c r="B20" s="54"/>
      <c r="C20" s="54"/>
      <c r="D20" s="54"/>
      <c r="E20" s="65">
        <f t="shared" si="0"/>
      </c>
      <c r="F20" s="55"/>
      <c r="G20" s="65">
        <f t="shared" si="1"/>
      </c>
      <c r="H20" s="38"/>
      <c r="I20" s="38"/>
    </row>
    <row r="21" spans="1:9" ht="12">
      <c r="A21" s="53">
        <v>6</v>
      </c>
      <c r="B21" s="54"/>
      <c r="C21" s="54"/>
      <c r="D21" s="54"/>
      <c r="E21" s="65">
        <f t="shared" si="0"/>
      </c>
      <c r="F21" s="55"/>
      <c r="G21" s="65">
        <f t="shared" si="1"/>
      </c>
      <c r="H21" s="38"/>
      <c r="I21" s="38"/>
    </row>
    <row r="22" spans="1:9" ht="12">
      <c r="A22" s="53">
        <v>7</v>
      </c>
      <c r="B22" s="54"/>
      <c r="C22" s="54"/>
      <c r="D22" s="54"/>
      <c r="E22" s="65">
        <f t="shared" si="0"/>
      </c>
      <c r="F22" s="55"/>
      <c r="G22" s="65">
        <f t="shared" si="1"/>
      </c>
      <c r="H22" s="38"/>
      <c r="I22" s="38"/>
    </row>
    <row r="23" spans="1:9" ht="12">
      <c r="A23" s="53">
        <v>8</v>
      </c>
      <c r="B23" s="54"/>
      <c r="C23" s="54"/>
      <c r="D23" s="54"/>
      <c r="E23" s="65">
        <f t="shared" si="0"/>
      </c>
      <c r="F23" s="55"/>
      <c r="G23" s="65">
        <f t="shared" si="1"/>
      </c>
      <c r="H23" s="38"/>
      <c r="I23" s="38"/>
    </row>
    <row r="24" spans="1:9" ht="12">
      <c r="A24" s="53">
        <v>9</v>
      </c>
      <c r="B24" s="54"/>
      <c r="C24" s="54"/>
      <c r="D24" s="54"/>
      <c r="E24" s="65">
        <f t="shared" si="0"/>
      </c>
      <c r="F24" s="55"/>
      <c r="G24" s="65">
        <f t="shared" si="1"/>
      </c>
      <c r="H24" s="38"/>
      <c r="I24" s="38"/>
    </row>
    <row r="25" spans="1:9" ht="12">
      <c r="A25" s="53">
        <v>10</v>
      </c>
      <c r="B25" s="54"/>
      <c r="C25" s="54"/>
      <c r="D25" s="54"/>
      <c r="E25" s="65">
        <f t="shared" si="0"/>
      </c>
      <c r="F25" s="55"/>
      <c r="G25" s="65">
        <f t="shared" si="1"/>
      </c>
      <c r="H25" s="38"/>
      <c r="I25" s="38"/>
    </row>
    <row r="26" spans="1:9" ht="12">
      <c r="A26" s="53">
        <v>11</v>
      </c>
      <c r="B26" s="54"/>
      <c r="C26" s="54"/>
      <c r="D26" s="54"/>
      <c r="E26" s="65">
        <f t="shared" si="0"/>
      </c>
      <c r="F26" s="55"/>
      <c r="G26" s="65">
        <f t="shared" si="1"/>
      </c>
      <c r="H26" s="38"/>
      <c r="I26" s="38"/>
    </row>
    <row r="27" spans="1:9" ht="12">
      <c r="A27" s="53">
        <v>12</v>
      </c>
      <c r="B27" s="54"/>
      <c r="C27" s="54"/>
      <c r="D27" s="54"/>
      <c r="E27" s="65">
        <f t="shared" si="0"/>
      </c>
      <c r="F27" s="55"/>
      <c r="G27" s="65">
        <f t="shared" si="1"/>
      </c>
      <c r="H27" s="38"/>
      <c r="I27" s="38"/>
    </row>
    <row r="28" spans="1:9" ht="12">
      <c r="A28" s="53">
        <v>13</v>
      </c>
      <c r="B28" s="54"/>
      <c r="C28" s="54"/>
      <c r="D28" s="54"/>
      <c r="E28" s="65">
        <f t="shared" si="0"/>
      </c>
      <c r="F28" s="55"/>
      <c r="G28" s="65">
        <f t="shared" si="1"/>
      </c>
      <c r="H28" s="38"/>
      <c r="I28" s="38"/>
    </row>
    <row r="29" spans="1:9" ht="12">
      <c r="A29" s="53">
        <v>14</v>
      </c>
      <c r="B29" s="54"/>
      <c r="C29" s="54"/>
      <c r="D29" s="54"/>
      <c r="E29" s="65">
        <f t="shared" si="0"/>
      </c>
      <c r="F29" s="55"/>
      <c r="G29" s="65">
        <f t="shared" si="1"/>
      </c>
      <c r="H29" s="38"/>
      <c r="I29" s="38"/>
    </row>
    <row r="30" spans="1:9" ht="12">
      <c r="A30" s="53">
        <v>15</v>
      </c>
      <c r="B30" s="54"/>
      <c r="C30" s="54"/>
      <c r="D30" s="54"/>
      <c r="E30" s="65">
        <f t="shared" si="0"/>
      </c>
      <c r="F30" s="55"/>
      <c r="G30" s="65">
        <f t="shared" si="1"/>
      </c>
      <c r="H30" s="38"/>
      <c r="I30" s="38"/>
    </row>
    <row r="31" spans="1:9" ht="12">
      <c r="A31" s="53">
        <v>16</v>
      </c>
      <c r="B31" s="54"/>
      <c r="C31" s="54"/>
      <c r="D31" s="54"/>
      <c r="E31" s="65">
        <f t="shared" si="0"/>
      </c>
      <c r="F31" s="55"/>
      <c r="G31" s="65">
        <f t="shared" si="1"/>
      </c>
      <c r="H31" s="38"/>
      <c r="I31" s="38"/>
    </row>
    <row r="32" spans="1:9" ht="12">
      <c r="A32" s="53">
        <v>17</v>
      </c>
      <c r="B32" s="54"/>
      <c r="C32" s="54"/>
      <c r="D32" s="54"/>
      <c r="E32" s="65">
        <f t="shared" si="0"/>
      </c>
      <c r="F32" s="55"/>
      <c r="G32" s="65">
        <f t="shared" si="1"/>
      </c>
      <c r="H32" s="38"/>
      <c r="I32" s="38"/>
    </row>
    <row r="33" spans="1:9" ht="12">
      <c r="A33" s="53">
        <v>18</v>
      </c>
      <c r="B33" s="54"/>
      <c r="C33" s="54"/>
      <c r="D33" s="54"/>
      <c r="E33" s="65">
        <f t="shared" si="0"/>
      </c>
      <c r="F33" s="55"/>
      <c r="G33" s="65">
        <f t="shared" si="1"/>
      </c>
      <c r="H33" s="38"/>
      <c r="I33" s="38"/>
    </row>
    <row r="34" spans="1:9" ht="12">
      <c r="A34" s="53">
        <v>19</v>
      </c>
      <c r="B34" s="54"/>
      <c r="C34" s="54"/>
      <c r="D34" s="54"/>
      <c r="E34" s="65">
        <f t="shared" si="0"/>
      </c>
      <c r="F34" s="55"/>
      <c r="G34" s="65">
        <f t="shared" si="1"/>
      </c>
      <c r="H34" s="38"/>
      <c r="I34" s="38"/>
    </row>
    <row r="35" spans="1:9" ht="12">
      <c r="A35" s="53">
        <v>20</v>
      </c>
      <c r="B35" s="54"/>
      <c r="C35" s="54"/>
      <c r="D35" s="54"/>
      <c r="E35" s="65">
        <f t="shared" si="0"/>
      </c>
      <c r="F35" s="55"/>
      <c r="G35" s="65">
        <f t="shared" si="1"/>
      </c>
      <c r="H35" s="38"/>
      <c r="I35" s="38"/>
    </row>
    <row r="36" spans="1:9" ht="12">
      <c r="A36" s="53">
        <v>21</v>
      </c>
      <c r="B36" s="54"/>
      <c r="C36" s="54"/>
      <c r="D36" s="54"/>
      <c r="E36" s="65">
        <f t="shared" si="0"/>
      </c>
      <c r="F36" s="55"/>
      <c r="G36" s="65">
        <f t="shared" si="1"/>
      </c>
      <c r="H36" s="38"/>
      <c r="I36" s="38"/>
    </row>
    <row r="37" spans="1:9" ht="12">
      <c r="A37" s="53">
        <v>22</v>
      </c>
      <c r="B37" s="54"/>
      <c r="C37" s="54"/>
      <c r="D37" s="54"/>
      <c r="E37" s="65">
        <f t="shared" si="0"/>
      </c>
      <c r="F37" s="55"/>
      <c r="G37" s="65">
        <f t="shared" si="1"/>
      </c>
      <c r="H37" s="38"/>
      <c r="I37" s="38"/>
    </row>
    <row r="38" spans="1:9" ht="12">
      <c r="A38" s="53">
        <v>23</v>
      </c>
      <c r="B38" s="54"/>
      <c r="C38" s="54"/>
      <c r="D38" s="54"/>
      <c r="E38" s="65">
        <f t="shared" si="0"/>
      </c>
      <c r="F38" s="55"/>
      <c r="G38" s="65">
        <f t="shared" si="1"/>
      </c>
      <c r="H38" s="38"/>
      <c r="I38" s="38"/>
    </row>
    <row r="39" spans="1:9" ht="12">
      <c r="A39" s="53">
        <v>24</v>
      </c>
      <c r="B39" s="54"/>
      <c r="C39" s="54"/>
      <c r="D39" s="54"/>
      <c r="E39" s="65">
        <f t="shared" si="0"/>
      </c>
      <c r="F39" s="55"/>
      <c r="G39" s="65">
        <f t="shared" si="1"/>
      </c>
      <c r="H39" s="38"/>
      <c r="I39" s="38"/>
    </row>
    <row r="40" spans="1:9" ht="12">
      <c r="A40" s="53">
        <v>25</v>
      </c>
      <c r="B40" s="54"/>
      <c r="C40" s="54"/>
      <c r="D40" s="54"/>
      <c r="E40" s="65">
        <f t="shared" si="0"/>
      </c>
      <c r="F40" s="55"/>
      <c r="G40" s="65">
        <f t="shared" si="1"/>
      </c>
      <c r="H40" s="38"/>
      <c r="I40" s="38"/>
    </row>
    <row r="41" spans="1:9" ht="12">
      <c r="A41" s="53">
        <v>26</v>
      </c>
      <c r="B41" s="54"/>
      <c r="C41" s="54"/>
      <c r="D41" s="54"/>
      <c r="E41" s="65">
        <f t="shared" si="0"/>
      </c>
      <c r="F41" s="55"/>
      <c r="G41" s="65">
        <f t="shared" si="1"/>
      </c>
      <c r="H41" s="38"/>
      <c r="I41" s="38"/>
    </row>
    <row r="42" spans="1:9" ht="12">
      <c r="A42" s="53">
        <v>27</v>
      </c>
      <c r="B42" s="54"/>
      <c r="C42" s="54"/>
      <c r="D42" s="54"/>
      <c r="E42" s="65">
        <f t="shared" si="0"/>
      </c>
      <c r="F42" s="55"/>
      <c r="G42" s="65">
        <f t="shared" si="1"/>
      </c>
      <c r="H42" s="38"/>
      <c r="I42" s="38"/>
    </row>
    <row r="43" spans="1:9" ht="12">
      <c r="A43" s="53">
        <v>28</v>
      </c>
      <c r="B43" s="54"/>
      <c r="C43" s="54"/>
      <c r="D43" s="54"/>
      <c r="E43" s="65">
        <f t="shared" si="0"/>
      </c>
      <c r="F43" s="55"/>
      <c r="G43" s="65">
        <f t="shared" si="1"/>
      </c>
      <c r="H43" s="38"/>
      <c r="I43" s="38"/>
    </row>
    <row r="44" spans="1:9" ht="12">
      <c r="A44" s="53">
        <v>29</v>
      </c>
      <c r="B44" s="54"/>
      <c r="C44" s="54"/>
      <c r="D44" s="54"/>
      <c r="E44" s="65">
        <f t="shared" si="0"/>
      </c>
      <c r="F44" s="55"/>
      <c r="G44" s="65">
        <f t="shared" si="1"/>
      </c>
      <c r="H44" s="38"/>
      <c r="I44" s="38"/>
    </row>
    <row r="45" spans="1:9" ht="12">
      <c r="A45" s="53">
        <v>30</v>
      </c>
      <c r="B45" s="54"/>
      <c r="C45" s="54"/>
      <c r="D45" s="54"/>
      <c r="E45" s="65">
        <f t="shared" si="0"/>
      </c>
      <c r="F45" s="55"/>
      <c r="G45" s="65">
        <f t="shared" si="1"/>
      </c>
      <c r="H45" s="38"/>
      <c r="I45" s="38"/>
    </row>
    <row r="46" spans="1:9" ht="12">
      <c r="A46" s="53">
        <v>31</v>
      </c>
      <c r="B46" s="54"/>
      <c r="C46" s="54"/>
      <c r="D46" s="54"/>
      <c r="E46" s="65">
        <f t="shared" si="0"/>
      </c>
      <c r="F46" s="55"/>
      <c r="G46" s="65">
        <f t="shared" si="1"/>
      </c>
      <c r="H46" s="38"/>
      <c r="I46" s="38"/>
    </row>
    <row r="47" spans="1:9" ht="12">
      <c r="A47" s="53">
        <v>32</v>
      </c>
      <c r="B47" s="54"/>
      <c r="C47" s="54"/>
      <c r="D47" s="54"/>
      <c r="E47" s="65">
        <f t="shared" si="0"/>
      </c>
      <c r="F47" s="55"/>
      <c r="G47" s="65">
        <f t="shared" si="1"/>
      </c>
      <c r="H47" s="38"/>
      <c r="I47" s="38"/>
    </row>
    <row r="48" spans="1:9" ht="12">
      <c r="A48" s="53">
        <v>33</v>
      </c>
      <c r="B48" s="54"/>
      <c r="C48" s="54"/>
      <c r="D48" s="54"/>
      <c r="E48" s="65">
        <f aca="true" t="shared" si="2" ref="E48:E79">IF($D48="","",INDEX(pkt_gra,$D48,1))</f>
      </c>
      <c r="F48" s="55"/>
      <c r="G48" s="65">
        <f aca="true" t="shared" si="3" ref="G48:G79">IF($D48="","",INDEX(pkt_gra,$D48,2))</f>
      </c>
      <c r="H48" s="38"/>
      <c r="I48" s="38"/>
    </row>
    <row r="49" spans="1:9" ht="12">
      <c r="A49" s="53">
        <v>34</v>
      </c>
      <c r="B49" s="54"/>
      <c r="C49" s="54"/>
      <c r="D49" s="54"/>
      <c r="E49" s="65">
        <f t="shared" si="2"/>
      </c>
      <c r="F49" s="55"/>
      <c r="G49" s="65">
        <f t="shared" si="3"/>
      </c>
      <c r="H49" s="38"/>
      <c r="I49" s="38"/>
    </row>
    <row r="50" spans="1:9" ht="12">
      <c r="A50" s="53">
        <v>35</v>
      </c>
      <c r="B50" s="54"/>
      <c r="C50" s="54"/>
      <c r="D50" s="54"/>
      <c r="E50" s="65">
        <f t="shared" si="2"/>
      </c>
      <c r="F50" s="55"/>
      <c r="G50" s="65">
        <f t="shared" si="3"/>
      </c>
      <c r="H50" s="38"/>
      <c r="I50" s="38"/>
    </row>
    <row r="51" spans="1:9" ht="12">
      <c r="A51" s="53">
        <v>36</v>
      </c>
      <c r="B51" s="54"/>
      <c r="C51" s="54"/>
      <c r="D51" s="54"/>
      <c r="E51" s="65">
        <f t="shared" si="2"/>
      </c>
      <c r="F51" s="55"/>
      <c r="G51" s="65">
        <f t="shared" si="3"/>
      </c>
      <c r="H51" s="38"/>
      <c r="I51" s="38"/>
    </row>
    <row r="52" spans="1:9" ht="12">
      <c r="A52" s="53">
        <v>37</v>
      </c>
      <c r="B52" s="54"/>
      <c r="C52" s="54"/>
      <c r="D52" s="54"/>
      <c r="E52" s="65">
        <f t="shared" si="2"/>
      </c>
      <c r="F52" s="55"/>
      <c r="G52" s="65">
        <f t="shared" si="3"/>
      </c>
      <c r="H52" s="38"/>
      <c r="I52" s="38"/>
    </row>
    <row r="53" spans="1:9" ht="12">
      <c r="A53" s="53">
        <v>38</v>
      </c>
      <c r="B53" s="54"/>
      <c r="C53" s="54"/>
      <c r="D53" s="54"/>
      <c r="E53" s="65">
        <f t="shared" si="2"/>
      </c>
      <c r="F53" s="55"/>
      <c r="G53" s="65">
        <f t="shared" si="3"/>
      </c>
      <c r="H53" s="38"/>
      <c r="I53" s="38"/>
    </row>
    <row r="54" spans="1:9" ht="12">
      <c r="A54" s="53">
        <v>39</v>
      </c>
      <c r="B54" s="54"/>
      <c r="C54" s="54"/>
      <c r="D54" s="54"/>
      <c r="E54" s="65">
        <f t="shared" si="2"/>
      </c>
      <c r="F54" s="55"/>
      <c r="G54" s="65">
        <f t="shared" si="3"/>
      </c>
      <c r="H54" s="38"/>
      <c r="I54" s="38"/>
    </row>
    <row r="55" spans="1:9" ht="12">
      <c r="A55" s="53">
        <v>40</v>
      </c>
      <c r="B55" s="54"/>
      <c r="C55" s="54"/>
      <c r="D55" s="54"/>
      <c r="E55" s="65">
        <f t="shared" si="2"/>
      </c>
      <c r="F55" s="55"/>
      <c r="G55" s="65">
        <f t="shared" si="3"/>
      </c>
      <c r="H55" s="38"/>
      <c r="I55" s="38"/>
    </row>
    <row r="56" spans="1:9" ht="12">
      <c r="A56" s="53">
        <v>41</v>
      </c>
      <c r="B56" s="54"/>
      <c r="C56" s="54"/>
      <c r="D56" s="54"/>
      <c r="E56" s="65">
        <f t="shared" si="2"/>
      </c>
      <c r="F56" s="55"/>
      <c r="G56" s="65">
        <f t="shared" si="3"/>
      </c>
      <c r="H56" s="38"/>
      <c r="I56" s="38"/>
    </row>
    <row r="57" spans="1:9" ht="12">
      <c r="A57" s="53">
        <v>42</v>
      </c>
      <c r="B57" s="54"/>
      <c r="C57" s="54"/>
      <c r="D57" s="54"/>
      <c r="E57" s="65">
        <f t="shared" si="2"/>
      </c>
      <c r="F57" s="55"/>
      <c r="G57" s="65">
        <f t="shared" si="3"/>
      </c>
      <c r="H57" s="38"/>
      <c r="I57" s="38"/>
    </row>
    <row r="58" spans="1:9" ht="12">
      <c r="A58" s="53">
        <v>43</v>
      </c>
      <c r="B58" s="54"/>
      <c r="C58" s="54"/>
      <c r="D58" s="54"/>
      <c r="E58" s="65">
        <f t="shared" si="2"/>
      </c>
      <c r="F58" s="55"/>
      <c r="G58" s="65">
        <f t="shared" si="3"/>
      </c>
      <c r="H58" s="38"/>
      <c r="I58" s="38"/>
    </row>
    <row r="59" spans="1:9" ht="12">
      <c r="A59" s="53">
        <v>44</v>
      </c>
      <c r="B59" s="54"/>
      <c r="C59" s="54"/>
      <c r="D59" s="54"/>
      <c r="E59" s="65">
        <f t="shared" si="2"/>
      </c>
      <c r="F59" s="55"/>
      <c r="G59" s="65">
        <f t="shared" si="3"/>
      </c>
      <c r="H59" s="38"/>
      <c r="I59" s="38"/>
    </row>
    <row r="60" spans="1:9" ht="12">
      <c r="A60" s="53">
        <v>45</v>
      </c>
      <c r="B60" s="54"/>
      <c r="C60" s="54"/>
      <c r="D60" s="54"/>
      <c r="E60" s="65">
        <f t="shared" si="2"/>
      </c>
      <c r="F60" s="55"/>
      <c r="G60" s="65">
        <f t="shared" si="3"/>
      </c>
      <c r="H60" s="38"/>
      <c r="I60" s="38"/>
    </row>
    <row r="61" spans="1:9" ht="12">
      <c r="A61" s="53">
        <v>46</v>
      </c>
      <c r="B61" s="54"/>
      <c r="C61" s="54"/>
      <c r="D61" s="54"/>
      <c r="E61" s="65">
        <f t="shared" si="2"/>
      </c>
      <c r="F61" s="55"/>
      <c r="G61" s="65">
        <f t="shared" si="3"/>
      </c>
      <c r="H61" s="38"/>
      <c r="I61" s="38"/>
    </row>
    <row r="62" spans="1:9" ht="12">
      <c r="A62" s="53">
        <v>47</v>
      </c>
      <c r="B62" s="54"/>
      <c r="C62" s="54"/>
      <c r="D62" s="54"/>
      <c r="E62" s="65">
        <f t="shared" si="2"/>
      </c>
      <c r="F62" s="55"/>
      <c r="G62" s="65">
        <f t="shared" si="3"/>
      </c>
      <c r="H62" s="38"/>
      <c r="I62" s="38"/>
    </row>
    <row r="63" spans="1:9" ht="12">
      <c r="A63" s="53">
        <v>48</v>
      </c>
      <c r="B63" s="54"/>
      <c r="C63" s="54"/>
      <c r="D63" s="54"/>
      <c r="E63" s="65">
        <f t="shared" si="2"/>
      </c>
      <c r="F63" s="55"/>
      <c r="G63" s="65">
        <f t="shared" si="3"/>
      </c>
      <c r="H63" s="38"/>
      <c r="I63" s="38"/>
    </row>
    <row r="64" spans="1:9" ht="12">
      <c r="A64" s="53">
        <v>49</v>
      </c>
      <c r="B64" s="54"/>
      <c r="C64" s="54"/>
      <c r="D64" s="54"/>
      <c r="E64" s="65">
        <f t="shared" si="2"/>
      </c>
      <c r="F64" s="55"/>
      <c r="G64" s="65">
        <f t="shared" si="3"/>
      </c>
      <c r="H64" s="38"/>
      <c r="I64" s="38"/>
    </row>
    <row r="65" spans="1:9" ht="12">
      <c r="A65" s="53">
        <v>50</v>
      </c>
      <c r="B65" s="54"/>
      <c r="C65" s="54"/>
      <c r="D65" s="54"/>
      <c r="E65" s="65">
        <f t="shared" si="2"/>
      </c>
      <c r="F65" s="55"/>
      <c r="G65" s="65">
        <f t="shared" si="3"/>
      </c>
      <c r="H65" s="38"/>
      <c r="I65" s="38"/>
    </row>
    <row r="66" spans="1:9" ht="12">
      <c r="A66" s="53">
        <v>51</v>
      </c>
      <c r="B66" s="54"/>
      <c r="C66" s="54"/>
      <c r="D66" s="54"/>
      <c r="E66" s="65">
        <f t="shared" si="2"/>
      </c>
      <c r="F66" s="55"/>
      <c r="G66" s="65">
        <f t="shared" si="3"/>
      </c>
      <c r="H66" s="38"/>
      <c r="I66" s="38"/>
    </row>
    <row r="67" spans="1:9" ht="12">
      <c r="A67" s="53">
        <v>52</v>
      </c>
      <c r="B67" s="54"/>
      <c r="C67" s="54"/>
      <c r="D67" s="54"/>
      <c r="E67" s="65">
        <f t="shared" si="2"/>
      </c>
      <c r="F67" s="55"/>
      <c r="G67" s="65">
        <f t="shared" si="3"/>
      </c>
      <c r="H67" s="38"/>
      <c r="I67" s="38"/>
    </row>
    <row r="68" spans="1:9" ht="12">
      <c r="A68" s="53">
        <v>53</v>
      </c>
      <c r="B68" s="54"/>
      <c r="C68" s="54"/>
      <c r="D68" s="54"/>
      <c r="E68" s="65">
        <f t="shared" si="2"/>
      </c>
      <c r="F68" s="55"/>
      <c r="G68" s="65">
        <f t="shared" si="3"/>
      </c>
      <c r="H68" s="38"/>
      <c r="I68" s="38"/>
    </row>
    <row r="69" spans="1:9" ht="12">
      <c r="A69" s="53">
        <v>54</v>
      </c>
      <c r="B69" s="54"/>
      <c r="C69" s="54"/>
      <c r="D69" s="54"/>
      <c r="E69" s="65">
        <f t="shared" si="2"/>
      </c>
      <c r="F69" s="55"/>
      <c r="G69" s="65">
        <f t="shared" si="3"/>
      </c>
      <c r="H69" s="38"/>
      <c r="I69" s="38"/>
    </row>
    <row r="70" spans="1:9" ht="12">
      <c r="A70" s="53">
        <v>55</v>
      </c>
      <c r="B70" s="54"/>
      <c r="C70" s="54"/>
      <c r="D70" s="54"/>
      <c r="E70" s="65">
        <f t="shared" si="2"/>
      </c>
      <c r="F70" s="55"/>
      <c r="G70" s="65">
        <f t="shared" si="3"/>
      </c>
      <c r="H70" s="38"/>
      <c r="I70" s="38"/>
    </row>
    <row r="71" spans="1:9" ht="12">
      <c r="A71" s="53">
        <v>56</v>
      </c>
      <c r="B71" s="54"/>
      <c r="C71" s="54"/>
      <c r="D71" s="54"/>
      <c r="E71" s="65">
        <f t="shared" si="2"/>
      </c>
      <c r="F71" s="55"/>
      <c r="G71" s="65">
        <f t="shared" si="3"/>
      </c>
      <c r="H71" s="38"/>
      <c r="I71" s="38"/>
    </row>
    <row r="72" spans="1:9" ht="12">
      <c r="A72" s="53">
        <v>57</v>
      </c>
      <c r="B72" s="54"/>
      <c r="C72" s="54"/>
      <c r="D72" s="54"/>
      <c r="E72" s="65">
        <f t="shared" si="2"/>
      </c>
      <c r="F72" s="55"/>
      <c r="G72" s="65">
        <f t="shared" si="3"/>
      </c>
      <c r="H72" s="38"/>
      <c r="I72" s="38"/>
    </row>
    <row r="73" spans="1:9" ht="12">
      <c r="A73" s="53">
        <v>58</v>
      </c>
      <c r="B73" s="54"/>
      <c r="C73" s="54"/>
      <c r="D73" s="54"/>
      <c r="E73" s="65">
        <f t="shared" si="2"/>
      </c>
      <c r="F73" s="55"/>
      <c r="G73" s="65">
        <f t="shared" si="3"/>
      </c>
      <c r="H73" s="38"/>
      <c r="I73" s="38"/>
    </row>
    <row r="74" spans="1:9" ht="12">
      <c r="A74" s="53">
        <v>59</v>
      </c>
      <c r="B74" s="54"/>
      <c r="C74" s="54"/>
      <c r="D74" s="54"/>
      <c r="E74" s="65">
        <f t="shared" si="2"/>
      </c>
      <c r="F74" s="55"/>
      <c r="G74" s="65">
        <f t="shared" si="3"/>
      </c>
      <c r="H74" s="38"/>
      <c r="I74" s="38"/>
    </row>
    <row r="75" spans="1:9" ht="12">
      <c r="A75" s="53">
        <v>60</v>
      </c>
      <c r="B75" s="54"/>
      <c r="C75" s="54"/>
      <c r="D75" s="54"/>
      <c r="E75" s="65">
        <f t="shared" si="2"/>
      </c>
      <c r="F75" s="55"/>
      <c r="G75" s="65">
        <f t="shared" si="3"/>
      </c>
      <c r="H75" s="38"/>
      <c r="I75" s="38"/>
    </row>
    <row r="76" spans="1:9" ht="12">
      <c r="A76" s="53">
        <v>61</v>
      </c>
      <c r="B76" s="54"/>
      <c r="C76" s="54"/>
      <c r="D76" s="54"/>
      <c r="E76" s="65">
        <f t="shared" si="2"/>
      </c>
      <c r="F76" s="55"/>
      <c r="G76" s="65">
        <f t="shared" si="3"/>
      </c>
      <c r="H76" s="38"/>
      <c r="I76" s="38"/>
    </row>
    <row r="77" spans="1:9" ht="12">
      <c r="A77" s="53">
        <v>62</v>
      </c>
      <c r="B77" s="54"/>
      <c r="C77" s="54"/>
      <c r="D77" s="54"/>
      <c r="E77" s="65">
        <f t="shared" si="2"/>
      </c>
      <c r="F77" s="55"/>
      <c r="G77" s="65">
        <f t="shared" si="3"/>
      </c>
      <c r="H77" s="38"/>
      <c r="I77" s="38"/>
    </row>
    <row r="78" spans="1:9" ht="12">
      <c r="A78" s="53">
        <v>63</v>
      </c>
      <c r="B78" s="54"/>
      <c r="C78" s="54"/>
      <c r="D78" s="54"/>
      <c r="E78" s="65">
        <f t="shared" si="2"/>
      </c>
      <c r="F78" s="55"/>
      <c r="G78" s="65">
        <f t="shared" si="3"/>
      </c>
      <c r="H78" s="38"/>
      <c r="I78" s="38"/>
    </row>
    <row r="79" spans="1:9" ht="12">
      <c r="A79" s="53">
        <v>64</v>
      </c>
      <c r="B79" s="54"/>
      <c r="C79" s="54"/>
      <c r="D79" s="54"/>
      <c r="E79" s="65">
        <f t="shared" si="2"/>
      </c>
      <c r="F79" s="55"/>
      <c r="G79" s="65">
        <f t="shared" si="3"/>
      </c>
      <c r="H79" s="38"/>
      <c r="I79" s="38"/>
    </row>
    <row r="80" spans="1:9" ht="12">
      <c r="A80" s="53">
        <v>65</v>
      </c>
      <c r="B80" s="54"/>
      <c r="C80" s="54"/>
      <c r="D80" s="54"/>
      <c r="E80" s="65">
        <f aca="true" t="shared" si="4" ref="E80:E107">IF($D80="","",INDEX(pkt_gra,$D80,1))</f>
      </c>
      <c r="F80" s="55"/>
      <c r="G80" s="65">
        <f aca="true" t="shared" si="5" ref="G80:G107">IF($D80="","",INDEX(pkt_gra,$D80,2))</f>
      </c>
      <c r="H80" s="38"/>
      <c r="I80" s="38"/>
    </row>
    <row r="81" spans="1:9" ht="12">
      <c r="A81" s="53">
        <v>66</v>
      </c>
      <c r="B81" s="54"/>
      <c r="C81" s="54"/>
      <c r="D81" s="54"/>
      <c r="E81" s="65">
        <f t="shared" si="4"/>
      </c>
      <c r="F81" s="55"/>
      <c r="G81" s="65">
        <f t="shared" si="5"/>
      </c>
      <c r="H81" s="38"/>
      <c r="I81" s="38"/>
    </row>
    <row r="82" spans="1:9" ht="12">
      <c r="A82" s="53">
        <v>67</v>
      </c>
      <c r="B82" s="54"/>
      <c r="C82" s="54"/>
      <c r="D82" s="54"/>
      <c r="E82" s="65">
        <f t="shared" si="4"/>
      </c>
      <c r="F82" s="55"/>
      <c r="G82" s="65">
        <f t="shared" si="5"/>
      </c>
      <c r="H82" s="38"/>
      <c r="I82" s="38"/>
    </row>
    <row r="83" spans="1:9" ht="12">
      <c r="A83" s="53">
        <v>68</v>
      </c>
      <c r="B83" s="54"/>
      <c r="C83" s="54"/>
      <c r="D83" s="54"/>
      <c r="E83" s="65">
        <f t="shared" si="4"/>
      </c>
      <c r="F83" s="55"/>
      <c r="G83" s="65">
        <f t="shared" si="5"/>
      </c>
      <c r="H83" s="38"/>
      <c r="I83" s="38"/>
    </row>
    <row r="84" spans="1:9" ht="12">
      <c r="A84" s="53">
        <v>69</v>
      </c>
      <c r="B84" s="54"/>
      <c r="C84" s="54"/>
      <c r="D84" s="54"/>
      <c r="E84" s="65">
        <f t="shared" si="4"/>
      </c>
      <c r="F84" s="55"/>
      <c r="G84" s="65">
        <f t="shared" si="5"/>
      </c>
      <c r="H84" s="38"/>
      <c r="I84" s="38"/>
    </row>
    <row r="85" spans="1:9" ht="12">
      <c r="A85" s="53">
        <v>70</v>
      </c>
      <c r="B85" s="54"/>
      <c r="C85" s="54"/>
      <c r="D85" s="54"/>
      <c r="E85" s="65">
        <f t="shared" si="4"/>
      </c>
      <c r="F85" s="55"/>
      <c r="G85" s="65">
        <f t="shared" si="5"/>
      </c>
      <c r="H85" s="38"/>
      <c r="I85" s="38"/>
    </row>
    <row r="86" spans="1:9" ht="12">
      <c r="A86" s="53">
        <v>71</v>
      </c>
      <c r="B86" s="54"/>
      <c r="C86" s="54"/>
      <c r="D86" s="54"/>
      <c r="E86" s="65">
        <f t="shared" si="4"/>
      </c>
      <c r="F86" s="55"/>
      <c r="G86" s="65">
        <f t="shared" si="5"/>
      </c>
      <c r="H86" s="38"/>
      <c r="I86" s="38"/>
    </row>
    <row r="87" spans="1:9" ht="12">
      <c r="A87" s="53">
        <v>72</v>
      </c>
      <c r="B87" s="54"/>
      <c r="C87" s="54"/>
      <c r="D87" s="54"/>
      <c r="E87" s="65">
        <f t="shared" si="4"/>
      </c>
      <c r="F87" s="55"/>
      <c r="G87" s="65">
        <f t="shared" si="5"/>
      </c>
      <c r="H87" s="38"/>
      <c r="I87" s="38"/>
    </row>
    <row r="88" spans="1:9" ht="12">
      <c r="A88" s="53">
        <v>73</v>
      </c>
      <c r="B88" s="54"/>
      <c r="C88" s="54"/>
      <c r="D88" s="54"/>
      <c r="E88" s="65">
        <f t="shared" si="4"/>
      </c>
      <c r="F88" s="55"/>
      <c r="G88" s="65">
        <f t="shared" si="5"/>
      </c>
      <c r="H88" s="38"/>
      <c r="I88" s="38"/>
    </row>
    <row r="89" spans="1:9" ht="12">
      <c r="A89" s="53">
        <v>74</v>
      </c>
      <c r="B89" s="54"/>
      <c r="C89" s="54"/>
      <c r="D89" s="54"/>
      <c r="E89" s="65">
        <f t="shared" si="4"/>
      </c>
      <c r="F89" s="55"/>
      <c r="G89" s="65">
        <f t="shared" si="5"/>
      </c>
      <c r="H89" s="38"/>
      <c r="I89" s="38"/>
    </row>
    <row r="90" spans="1:9" ht="12">
      <c r="A90" s="53">
        <v>75</v>
      </c>
      <c r="B90" s="54"/>
      <c r="C90" s="54"/>
      <c r="D90" s="54"/>
      <c r="E90" s="65">
        <f t="shared" si="4"/>
      </c>
      <c r="F90" s="55"/>
      <c r="G90" s="65">
        <f t="shared" si="5"/>
      </c>
      <c r="H90" s="38"/>
      <c r="I90" s="38"/>
    </row>
    <row r="91" spans="1:9" ht="12">
      <c r="A91" s="53">
        <v>76</v>
      </c>
      <c r="B91" s="54"/>
      <c r="C91" s="54"/>
      <c r="D91" s="54"/>
      <c r="E91" s="65">
        <f t="shared" si="4"/>
      </c>
      <c r="F91" s="55"/>
      <c r="G91" s="65">
        <f t="shared" si="5"/>
      </c>
      <c r="H91" s="38"/>
      <c r="I91" s="38"/>
    </row>
    <row r="92" spans="1:9" ht="12">
      <c r="A92" s="53">
        <v>77</v>
      </c>
      <c r="B92" s="54"/>
      <c r="C92" s="54"/>
      <c r="D92" s="54"/>
      <c r="E92" s="65">
        <f t="shared" si="4"/>
      </c>
      <c r="F92" s="55"/>
      <c r="G92" s="65">
        <f t="shared" si="5"/>
      </c>
      <c r="H92" s="38"/>
      <c r="I92" s="38"/>
    </row>
    <row r="93" spans="1:9" ht="12">
      <c r="A93" s="53">
        <v>78</v>
      </c>
      <c r="B93" s="54"/>
      <c r="C93" s="54"/>
      <c r="D93" s="54"/>
      <c r="E93" s="65">
        <f t="shared" si="4"/>
      </c>
      <c r="F93" s="55"/>
      <c r="G93" s="65">
        <f t="shared" si="5"/>
      </c>
      <c r="H93" s="38"/>
      <c r="I93" s="38"/>
    </row>
    <row r="94" spans="1:9" ht="12">
      <c r="A94" s="53">
        <v>79</v>
      </c>
      <c r="B94" s="54"/>
      <c r="C94" s="54"/>
      <c r="D94" s="54"/>
      <c r="E94" s="65">
        <f t="shared" si="4"/>
      </c>
      <c r="F94" s="55"/>
      <c r="G94" s="65">
        <f t="shared" si="5"/>
      </c>
      <c r="H94" s="38"/>
      <c r="I94" s="38"/>
    </row>
    <row r="95" spans="1:9" ht="12">
      <c r="A95" s="53">
        <v>80</v>
      </c>
      <c r="B95" s="54"/>
      <c r="C95" s="54"/>
      <c r="D95" s="54"/>
      <c r="E95" s="65">
        <f t="shared" si="4"/>
      </c>
      <c r="F95" s="55"/>
      <c r="G95" s="65">
        <f t="shared" si="5"/>
      </c>
      <c r="H95" s="38"/>
      <c r="I95" s="38"/>
    </row>
    <row r="96" spans="1:9" ht="12">
      <c r="A96" s="53">
        <v>81</v>
      </c>
      <c r="B96" s="54"/>
      <c r="C96" s="54"/>
      <c r="D96" s="54"/>
      <c r="E96" s="65">
        <f t="shared" si="4"/>
      </c>
      <c r="F96" s="55"/>
      <c r="G96" s="65">
        <f t="shared" si="5"/>
      </c>
      <c r="H96" s="38"/>
      <c r="I96" s="38"/>
    </row>
    <row r="97" spans="1:9" ht="12">
      <c r="A97" s="53">
        <v>82</v>
      </c>
      <c r="B97" s="54"/>
      <c r="C97" s="54"/>
      <c r="D97" s="54"/>
      <c r="E97" s="65">
        <f t="shared" si="4"/>
      </c>
      <c r="F97" s="55"/>
      <c r="G97" s="65">
        <f t="shared" si="5"/>
      </c>
      <c r="H97" s="38"/>
      <c r="I97" s="38"/>
    </row>
    <row r="98" spans="1:9" ht="12">
      <c r="A98" s="53">
        <v>83</v>
      </c>
      <c r="B98" s="54"/>
      <c r="C98" s="54"/>
      <c r="D98" s="54"/>
      <c r="E98" s="65">
        <f t="shared" si="4"/>
      </c>
      <c r="F98" s="55"/>
      <c r="G98" s="65">
        <f t="shared" si="5"/>
      </c>
      <c r="H98" s="38"/>
      <c r="I98" s="38"/>
    </row>
    <row r="99" spans="1:9" ht="12">
      <c r="A99" s="53">
        <v>84</v>
      </c>
      <c r="B99" s="54"/>
      <c r="C99" s="54"/>
      <c r="D99" s="54"/>
      <c r="E99" s="65">
        <f t="shared" si="4"/>
      </c>
      <c r="F99" s="55"/>
      <c r="G99" s="65">
        <f t="shared" si="5"/>
      </c>
      <c r="H99" s="38"/>
      <c r="I99" s="38"/>
    </row>
    <row r="100" spans="1:9" ht="12">
      <c r="A100" s="53">
        <v>85</v>
      </c>
      <c r="B100" s="54"/>
      <c r="C100" s="54"/>
      <c r="D100" s="54"/>
      <c r="E100" s="65">
        <f t="shared" si="4"/>
      </c>
      <c r="F100" s="55"/>
      <c r="G100" s="65">
        <f t="shared" si="5"/>
      </c>
      <c r="H100" s="38"/>
      <c r="I100" s="38"/>
    </row>
    <row r="101" spans="1:9" ht="12">
      <c r="A101" s="53">
        <v>86</v>
      </c>
      <c r="B101" s="54"/>
      <c r="C101" s="54"/>
      <c r="D101" s="54"/>
      <c r="E101" s="65">
        <f t="shared" si="4"/>
      </c>
      <c r="F101" s="55"/>
      <c r="G101" s="65">
        <f t="shared" si="5"/>
      </c>
      <c r="H101" s="38"/>
      <c r="I101" s="38"/>
    </row>
    <row r="102" spans="1:9" ht="12">
      <c r="A102" s="53">
        <v>87</v>
      </c>
      <c r="B102" s="54"/>
      <c r="C102" s="54"/>
      <c r="D102" s="54"/>
      <c r="E102" s="65">
        <f t="shared" si="4"/>
      </c>
      <c r="F102" s="55"/>
      <c r="G102" s="65">
        <f t="shared" si="5"/>
      </c>
      <c r="H102" s="38"/>
      <c r="I102" s="38"/>
    </row>
    <row r="103" spans="1:9" ht="12">
      <c r="A103" s="53">
        <v>88</v>
      </c>
      <c r="B103" s="54"/>
      <c r="C103" s="54"/>
      <c r="D103" s="54"/>
      <c r="E103" s="65">
        <f t="shared" si="4"/>
      </c>
      <c r="F103" s="55"/>
      <c r="G103" s="65">
        <f t="shared" si="5"/>
      </c>
      <c r="H103" s="38"/>
      <c r="I103" s="38"/>
    </row>
    <row r="104" spans="1:9" ht="12">
      <c r="A104" s="53">
        <v>89</v>
      </c>
      <c r="B104" s="54"/>
      <c r="C104" s="54"/>
      <c r="D104" s="54"/>
      <c r="E104" s="65">
        <f t="shared" si="4"/>
      </c>
      <c r="F104" s="55"/>
      <c r="G104" s="65">
        <f t="shared" si="5"/>
      </c>
      <c r="H104" s="38"/>
      <c r="I104" s="38"/>
    </row>
    <row r="105" spans="1:9" ht="12">
      <c r="A105" s="53">
        <v>90</v>
      </c>
      <c r="B105" s="54"/>
      <c r="C105" s="54"/>
      <c r="D105" s="54"/>
      <c r="E105" s="65">
        <f t="shared" si="4"/>
      </c>
      <c r="F105" s="55"/>
      <c r="G105" s="65">
        <f t="shared" si="5"/>
      </c>
      <c r="H105" s="38"/>
      <c r="I105" s="38"/>
    </row>
    <row r="106" spans="1:9" ht="12">
      <c r="A106" s="53">
        <v>91</v>
      </c>
      <c r="B106" s="54"/>
      <c r="C106" s="54"/>
      <c r="D106" s="54"/>
      <c r="E106" s="65">
        <f t="shared" si="4"/>
      </c>
      <c r="F106" s="55"/>
      <c r="G106" s="65">
        <f t="shared" si="5"/>
      </c>
      <c r="H106" s="38"/>
      <c r="I106" s="38"/>
    </row>
    <row r="107" spans="1:9" ht="12">
      <c r="A107" s="53">
        <v>92</v>
      </c>
      <c r="B107" s="54"/>
      <c r="C107" s="54"/>
      <c r="D107" s="54"/>
      <c r="E107" s="65">
        <f t="shared" si="4"/>
      </c>
      <c r="F107" s="55"/>
      <c r="G107" s="65">
        <f t="shared" si="5"/>
      </c>
      <c r="H107" s="38"/>
      <c r="I107" s="38"/>
    </row>
    <row r="108" spans="1:9" ht="12">
      <c r="A108" s="2"/>
      <c r="B108" s="2"/>
      <c r="C108" s="2"/>
      <c r="D108" s="2"/>
      <c r="E108" s="2"/>
      <c r="F108" s="38"/>
      <c r="G108" s="38"/>
      <c r="H108" s="38"/>
      <c r="I108" s="38"/>
    </row>
  </sheetData>
  <sheetProtection/>
  <mergeCells count="1">
    <mergeCell ref="G8:H8"/>
  </mergeCells>
  <printOptions/>
  <pageMargins left="0.75" right="0.75" top="1" bottom="1" header="0.5" footer="0.5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WCh 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Natalia Stachowiak</cp:lastModifiedBy>
  <cp:lastPrinted>2015-10-16T07:38:25Z</cp:lastPrinted>
  <dcterms:created xsi:type="dcterms:W3CDTF">2013-10-09T10:42:36Z</dcterms:created>
  <dcterms:modified xsi:type="dcterms:W3CDTF">2020-09-11T07:13:17Z</dcterms:modified>
  <cp:category/>
  <cp:version/>
  <cp:contentType/>
  <cp:contentStatus/>
</cp:coreProperties>
</file>